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230" windowHeight="6030" tabRatio="849"/>
  </bookViews>
  <sheets>
    <sheet name="Koondvorm(1)" sheetId="3" r:id="rId1"/>
    <sheet name="LK tulud (2)" sheetId="36" r:id="rId2"/>
    <sheet name="Omatulud (3)" sheetId="37" r:id="rId3"/>
    <sheet name="Toetused (4)" sheetId="39" r:id="rId4"/>
    <sheet name="Kulud (5)" sheetId="40" r:id="rId5"/>
    <sheet name="Inv koond (6a)" sheetId="41" r:id="rId6"/>
    <sheet name="Inv infokaart(6b)" sheetId="32" r:id="rId7"/>
    <sheet name="Inv infokaardi lisa(6c)" sheetId="33" r:id="rId8"/>
    <sheet name="välisprojektid (7)" sheetId="34" r:id="rId9"/>
  </sheets>
  <externalReferences>
    <externalReference r:id="rId10"/>
  </externalReferences>
  <definedNames>
    <definedName name="_xlnm._FilterDatabase" localSheetId="4" hidden="1">'Kulud (5)'!$A$5:$F$127</definedName>
    <definedName name="_xlnm._FilterDatabase" localSheetId="2" hidden="1">'Omatulud (3)'!$A$6:$B$13</definedName>
    <definedName name="_xlnm._FilterDatabase" localSheetId="3" hidden="1">'Toetused (4)'!$A$5:$B$23</definedName>
    <definedName name="job_levels">OFFSET(job_levels_range,0,0,COUNTA(job_levels_range),1)</definedName>
    <definedName name="job_names">OFFSET(job_names_range,0,0,COUNTA(job_names_range),1)</definedName>
    <definedName name="joblevels">'[1]Job Names'!$H$9:$H$35</definedName>
    <definedName name="jobnames">#N/A</definedName>
    <definedName name="language_list">'[1]Job Names'!$E$2:$E$5</definedName>
    <definedName name="Maalist">[1]Maakonnad!$A$1:$A$15</definedName>
    <definedName name="OLE_LINK1" localSheetId="4">'Kulud (5)'!#REF!</definedName>
    <definedName name="Prinditiitlid" localSheetId="0">'Koondvorm(1)'!#REF!</definedName>
    <definedName name="_xlnm.Print_Titles" localSheetId="5">'Inv koond (6a)'!$6:$6</definedName>
    <definedName name="_xlnm.Print_Titles" localSheetId="0">'Koondvorm(1)'!#REF!</definedName>
    <definedName name="zJob">'[1]Job Families'!$D$1:$D$481</definedName>
    <definedName name="zLev">'[1]Job Families'!$E$1:$E$481</definedName>
    <definedName name="zPnt">'[1]Job Families'!$F$1:$F$481</definedName>
    <definedName name="zPntH">'[1]Job Families'!$H$1:$H$481</definedName>
    <definedName name="zPntL">'[1]Job Families'!$G$1:$G$481</definedName>
  </definedNames>
  <calcPr calcId="145621"/>
</workbook>
</file>

<file path=xl/calcChain.xml><?xml version="1.0" encoding="utf-8"?>
<calcChain xmlns="http://schemas.openxmlformats.org/spreadsheetml/2006/main">
  <c r="D24" i="39" l="1"/>
  <c r="C24" i="39"/>
  <c r="B24" i="39"/>
  <c r="G24" i="39"/>
  <c r="F24" i="39"/>
  <c r="J14" i="41" l="1"/>
  <c r="H14" i="41"/>
  <c r="G14" i="41"/>
  <c r="F14" i="41"/>
  <c r="E14" i="41"/>
  <c r="D14" i="41"/>
  <c r="J8" i="41"/>
  <c r="H8" i="41"/>
  <c r="G8" i="41"/>
  <c r="F8" i="41"/>
  <c r="E8" i="41"/>
  <c r="D8" i="41"/>
  <c r="F75" i="40" l="1"/>
  <c r="F74" i="40"/>
  <c r="F69" i="40"/>
  <c r="F68" i="40"/>
  <c r="F59" i="40"/>
  <c r="F58" i="40"/>
  <c r="F57" i="40"/>
  <c r="F56" i="40"/>
  <c r="F55" i="40"/>
  <c r="F51" i="40"/>
  <c r="F50" i="40"/>
  <c r="F49" i="40"/>
  <c r="F46" i="40"/>
  <c r="F45" i="40"/>
  <c r="F44" i="40"/>
  <c r="F43" i="40"/>
  <c r="F40" i="40"/>
  <c r="F39" i="40"/>
  <c r="F38" i="40"/>
  <c r="F35" i="40"/>
  <c r="F34" i="40"/>
  <c r="F33" i="40"/>
  <c r="F32" i="40"/>
  <c r="F31" i="40"/>
  <c r="F30" i="40"/>
  <c r="F29" i="40"/>
  <c r="F28" i="40"/>
  <c r="F27" i="40"/>
  <c r="F26" i="40"/>
  <c r="F25" i="40"/>
  <c r="F19" i="40"/>
  <c r="F18" i="40"/>
  <c r="F17" i="40"/>
  <c r="N40" i="40" l="1"/>
  <c r="O40" i="40" s="1"/>
  <c r="I40" i="40"/>
  <c r="I127" i="40" l="1"/>
  <c r="H127" i="40"/>
  <c r="F127" i="40"/>
  <c r="I126" i="40"/>
  <c r="H126" i="40"/>
  <c r="F126" i="40"/>
  <c r="I125" i="40"/>
  <c r="H125" i="40"/>
  <c r="F125" i="40"/>
  <c r="I124" i="40"/>
  <c r="H124" i="40"/>
  <c r="F124" i="40"/>
  <c r="I123" i="40"/>
  <c r="H123" i="40"/>
  <c r="F123" i="40"/>
  <c r="I122" i="40"/>
  <c r="H122" i="40"/>
  <c r="F122" i="40"/>
  <c r="I121" i="40"/>
  <c r="H121" i="40"/>
  <c r="F121" i="40"/>
  <c r="I120" i="40"/>
  <c r="H120" i="40"/>
  <c r="F120" i="40"/>
  <c r="I119" i="40"/>
  <c r="H119" i="40"/>
  <c r="F119" i="40"/>
  <c r="I118" i="40"/>
  <c r="H118" i="40"/>
  <c r="F118" i="40"/>
  <c r="I117" i="40"/>
  <c r="H117" i="40"/>
  <c r="F117" i="40"/>
  <c r="I116" i="40"/>
  <c r="H116" i="40"/>
  <c r="F116" i="40"/>
  <c r="I115" i="40"/>
  <c r="H115" i="40"/>
  <c r="F115" i="40"/>
  <c r="I114" i="40"/>
  <c r="H114" i="40"/>
  <c r="D114" i="40"/>
  <c r="F114" i="40" s="1"/>
  <c r="I113" i="40"/>
  <c r="H113" i="40"/>
  <c r="F113" i="40"/>
  <c r="I112" i="40"/>
  <c r="H112" i="40"/>
  <c r="F112" i="40"/>
  <c r="I111" i="40"/>
  <c r="H111" i="40"/>
  <c r="F111" i="40"/>
  <c r="I110" i="40"/>
  <c r="H110" i="40"/>
  <c r="F110" i="40"/>
  <c r="I109" i="40"/>
  <c r="H109" i="40"/>
  <c r="F109" i="40"/>
  <c r="I108" i="40"/>
  <c r="H108" i="40"/>
  <c r="F108" i="40"/>
  <c r="I107" i="40"/>
  <c r="H107" i="40"/>
  <c r="F107" i="40"/>
  <c r="I106" i="40"/>
  <c r="H106" i="40"/>
  <c r="F106" i="40"/>
  <c r="I105" i="40"/>
  <c r="H105" i="40"/>
  <c r="F105" i="40"/>
  <c r="I104" i="40"/>
  <c r="H104" i="40"/>
  <c r="F104" i="40"/>
  <c r="I103" i="40"/>
  <c r="H103" i="40"/>
  <c r="F103" i="40"/>
  <c r="I102" i="40"/>
  <c r="H102" i="40"/>
  <c r="F102" i="40"/>
  <c r="I101" i="40"/>
  <c r="H101" i="40"/>
  <c r="D101" i="40"/>
  <c r="F101" i="40" s="1"/>
  <c r="I100" i="40"/>
  <c r="H100" i="40"/>
  <c r="F100" i="40"/>
  <c r="I99" i="40"/>
  <c r="H99" i="40"/>
  <c r="F99" i="40"/>
  <c r="I98" i="40"/>
  <c r="H98" i="40"/>
  <c r="F98" i="40"/>
  <c r="I97" i="40"/>
  <c r="H97" i="40"/>
  <c r="F97" i="40"/>
  <c r="I96" i="40"/>
  <c r="H96" i="40"/>
  <c r="F96" i="40"/>
  <c r="I95" i="40"/>
  <c r="H95" i="40"/>
  <c r="F95" i="40"/>
  <c r="I94" i="40"/>
  <c r="H94" i="40"/>
  <c r="F94" i="40"/>
  <c r="I93" i="40"/>
  <c r="H93" i="40"/>
  <c r="F93" i="40"/>
  <c r="I92" i="40"/>
  <c r="H92" i="40"/>
  <c r="F92" i="40"/>
  <c r="I91" i="40"/>
  <c r="H91" i="40"/>
  <c r="F91" i="40"/>
  <c r="I90" i="40"/>
  <c r="H90" i="40"/>
  <c r="F90" i="40"/>
  <c r="I89" i="40"/>
  <c r="H89" i="40"/>
  <c r="F89" i="40"/>
  <c r="I88" i="40"/>
  <c r="H88" i="40"/>
  <c r="F88" i="40"/>
  <c r="I87" i="40"/>
  <c r="H87" i="40"/>
  <c r="F87" i="40"/>
  <c r="I86" i="40"/>
  <c r="H86" i="40"/>
  <c r="F86" i="40"/>
  <c r="I85" i="40"/>
  <c r="H85" i="40"/>
  <c r="F85" i="40"/>
  <c r="I84" i="40"/>
  <c r="H84" i="40"/>
  <c r="F84" i="40"/>
  <c r="I83" i="40"/>
  <c r="H83" i="40"/>
  <c r="F83" i="40"/>
  <c r="I82" i="40"/>
  <c r="H82" i="40"/>
  <c r="F82" i="40"/>
  <c r="I81" i="40"/>
  <c r="H81" i="40"/>
  <c r="F81" i="40"/>
  <c r="I80" i="40"/>
  <c r="H80" i="40"/>
  <c r="D80" i="40"/>
  <c r="F80" i="40" s="1"/>
  <c r="I79" i="40"/>
  <c r="H79" i="40"/>
  <c r="F79" i="40"/>
  <c r="I78" i="40"/>
  <c r="H78" i="40"/>
  <c r="F78" i="40"/>
  <c r="I77" i="40"/>
  <c r="H77" i="40"/>
  <c r="F77" i="40"/>
  <c r="I76" i="40"/>
  <c r="H76" i="40"/>
  <c r="F76" i="40"/>
  <c r="I73" i="40"/>
  <c r="H73" i="40"/>
  <c r="F73" i="40"/>
  <c r="I72" i="40"/>
  <c r="H72" i="40"/>
  <c r="F72" i="40"/>
  <c r="I71" i="40"/>
  <c r="H71" i="40"/>
  <c r="F71" i="40"/>
  <c r="I70" i="40"/>
  <c r="H70" i="40"/>
  <c r="F70" i="40"/>
  <c r="I67" i="40"/>
  <c r="H67" i="40"/>
  <c r="F67" i="40"/>
  <c r="I66" i="40"/>
  <c r="H66" i="40"/>
  <c r="F66" i="40"/>
  <c r="I65" i="40"/>
  <c r="H65" i="40"/>
  <c r="D65" i="40"/>
  <c r="F65" i="40" s="1"/>
  <c r="I64" i="40"/>
  <c r="H64" i="40"/>
  <c r="D64" i="40"/>
  <c r="F64" i="40" s="1"/>
  <c r="I63" i="40"/>
  <c r="H63" i="40"/>
  <c r="F63" i="40"/>
  <c r="I62" i="40"/>
  <c r="H62" i="40"/>
  <c r="D62" i="40"/>
  <c r="F62" i="40" s="1"/>
  <c r="I61" i="40"/>
  <c r="H61" i="40"/>
  <c r="D61" i="40"/>
  <c r="F61" i="40" s="1"/>
  <c r="I60" i="40"/>
  <c r="H60" i="40"/>
  <c r="F60" i="40"/>
  <c r="I54" i="40"/>
  <c r="H54" i="40"/>
  <c r="F54" i="40"/>
  <c r="I53" i="40"/>
  <c r="H53" i="40"/>
  <c r="F53" i="40"/>
  <c r="I52" i="40"/>
  <c r="H52" i="40"/>
  <c r="F52" i="40"/>
  <c r="I48" i="40"/>
  <c r="H48" i="40"/>
  <c r="F48" i="40"/>
  <c r="I47" i="40"/>
  <c r="H47" i="40"/>
  <c r="F47" i="40"/>
  <c r="I42" i="40"/>
  <c r="H42" i="40"/>
  <c r="F42" i="40"/>
  <c r="I41" i="40"/>
  <c r="H41" i="40"/>
  <c r="F41" i="40"/>
  <c r="I37" i="40"/>
  <c r="H37" i="40"/>
  <c r="F37" i="40"/>
  <c r="I36" i="40"/>
  <c r="H36" i="40"/>
  <c r="F36" i="40"/>
  <c r="I24" i="40"/>
  <c r="H24" i="40"/>
  <c r="F24" i="40"/>
  <c r="I23" i="40"/>
  <c r="H23" i="40"/>
  <c r="F23" i="40"/>
  <c r="I22" i="40"/>
  <c r="H22" i="40"/>
  <c r="F22" i="40"/>
  <c r="I21" i="40"/>
  <c r="H21" i="40"/>
  <c r="F21" i="40"/>
  <c r="I20" i="40"/>
  <c r="H20" i="40"/>
  <c r="F20" i="40"/>
  <c r="I16" i="40"/>
  <c r="H16" i="40"/>
  <c r="D16" i="40"/>
  <c r="F16" i="40" s="1"/>
  <c r="I15" i="40"/>
  <c r="H15" i="40"/>
  <c r="F15" i="40"/>
  <c r="I14" i="40"/>
  <c r="H14" i="40"/>
  <c r="E14" i="40"/>
  <c r="I13" i="40"/>
  <c r="H13" i="40"/>
  <c r="I12" i="40"/>
  <c r="H12" i="40"/>
  <c r="F12" i="40"/>
  <c r="I11" i="40"/>
  <c r="H11" i="40"/>
  <c r="I10" i="40"/>
  <c r="H10" i="40"/>
  <c r="I9" i="40"/>
  <c r="H9" i="40"/>
  <c r="F9" i="40"/>
  <c r="I8" i="40"/>
  <c r="H8" i="40"/>
  <c r="E8" i="40"/>
  <c r="E13" i="40" s="1"/>
  <c r="I7" i="40"/>
  <c r="H7" i="40"/>
  <c r="F7" i="40"/>
  <c r="I6" i="40"/>
  <c r="H6" i="40"/>
  <c r="F6" i="40"/>
  <c r="D14" i="40" l="1"/>
  <c r="F14" i="40" s="1"/>
  <c r="D8" i="40"/>
  <c r="F8" i="40" s="1"/>
  <c r="F11" i="40"/>
  <c r="E10" i="40"/>
  <c r="G23" i="39"/>
  <c r="F23" i="39"/>
  <c r="G22" i="39"/>
  <c r="F22" i="39"/>
  <c r="G21" i="39"/>
  <c r="F21" i="39"/>
  <c r="G20" i="39"/>
  <c r="F20" i="39"/>
  <c r="D20" i="39"/>
  <c r="G19" i="39"/>
  <c r="F19" i="39"/>
  <c r="D19" i="39"/>
  <c r="G18" i="39"/>
  <c r="F18" i="39"/>
  <c r="D18" i="39"/>
  <c r="G17" i="39"/>
  <c r="F17" i="39"/>
  <c r="C17" i="39"/>
  <c r="C15" i="39" s="1"/>
  <c r="B17" i="39"/>
  <c r="B15" i="39" s="1"/>
  <c r="G16" i="39"/>
  <c r="F16" i="39"/>
  <c r="D16" i="39"/>
  <c r="G15" i="39"/>
  <c r="F15" i="39"/>
  <c r="G14" i="39"/>
  <c r="F14" i="39"/>
  <c r="G13" i="39"/>
  <c r="F13" i="39"/>
  <c r="D13" i="39"/>
  <c r="G12" i="39"/>
  <c r="F12" i="39"/>
  <c r="G11" i="39"/>
  <c r="F11" i="39"/>
  <c r="G9" i="39"/>
  <c r="F9" i="39"/>
  <c r="G8" i="39"/>
  <c r="F8" i="39"/>
  <c r="D8" i="39"/>
  <c r="G7" i="39"/>
  <c r="F7" i="39"/>
  <c r="C5" i="39"/>
  <c r="G6" i="39"/>
  <c r="F6" i="39"/>
  <c r="G5" i="39"/>
  <c r="F5" i="39"/>
  <c r="G13" i="37"/>
  <c r="F13" i="37"/>
  <c r="D13" i="37"/>
  <c r="G12" i="37"/>
  <c r="F12" i="37"/>
  <c r="D12" i="37"/>
  <c r="G11" i="37"/>
  <c r="F11" i="37"/>
  <c r="D11" i="37"/>
  <c r="G10" i="37"/>
  <c r="F10" i="37"/>
  <c r="B10" i="37"/>
  <c r="D10" i="37" s="1"/>
  <c r="G9" i="37"/>
  <c r="F9" i="37"/>
  <c r="D9" i="37"/>
  <c r="G8" i="37"/>
  <c r="F8" i="37"/>
  <c r="D8" i="37"/>
  <c r="G7" i="37"/>
  <c r="F7" i="37"/>
  <c r="C7" i="37"/>
  <c r="B7" i="37"/>
  <c r="G6" i="37"/>
  <c r="F6" i="37"/>
  <c r="G6" i="36"/>
  <c r="F6" i="36"/>
  <c r="D17" i="39" l="1"/>
  <c r="D15" i="39" s="1"/>
  <c r="B5" i="39"/>
  <c r="D5" i="39" s="1"/>
  <c r="B6" i="37"/>
  <c r="D7" i="37"/>
  <c r="D13" i="40"/>
  <c r="F13" i="40" s="1"/>
  <c r="D10" i="40"/>
  <c r="F10" i="40" s="1"/>
  <c r="C6" i="37"/>
  <c r="D6" i="37" s="1"/>
  <c r="B9" i="39" l="1"/>
  <c r="D9" i="39" s="1"/>
  <c r="C14" i="39"/>
  <c r="B14" i="39" l="1"/>
  <c r="D14" i="39"/>
  <c r="C14" i="32" l="1"/>
  <c r="E14" i="32" s="1"/>
  <c r="F14" i="32" s="1"/>
</calcChain>
</file>

<file path=xl/comments1.xml><?xml version="1.0" encoding="utf-8"?>
<comments xmlns="http://schemas.openxmlformats.org/spreadsheetml/2006/main">
  <authors>
    <author>Anne A.</author>
  </authors>
  <commentList>
    <comment ref="D13" authorId="0">
      <text>
        <r>
          <rPr>
            <sz val="9"/>
            <color indexed="81"/>
            <rFont val="Tahoma"/>
            <family val="2"/>
            <charset val="186"/>
          </rPr>
          <t>Kui asutus ei ole käibemaksukohustuslane, märkida 0</t>
        </r>
      </text>
    </comment>
  </commentList>
</comments>
</file>

<file path=xl/sharedStrings.xml><?xml version="1.0" encoding="utf-8"?>
<sst xmlns="http://schemas.openxmlformats.org/spreadsheetml/2006/main" count="378" uniqueCount="253">
  <si>
    <t>1.</t>
  </si>
  <si>
    <t>Ametiasutus:</t>
  </si>
  <si>
    <t>Jrk
nr</t>
  </si>
  <si>
    <t>Projekti 
nimetus</t>
  </si>
  <si>
    <t>Projekti
 eesmärk</t>
  </si>
  <si>
    <t>Projekti 
algus</t>
  </si>
  <si>
    <t>Projekti 
lõpp</t>
  </si>
  <si>
    <t>Projekti 
kogu-maksumus
(tuh kr)</t>
  </si>
  <si>
    <t xml:space="preserve">Välisabi puhul
abi vahendaja 
või andja </t>
  </si>
  <si>
    <t>VORM 1</t>
  </si>
  <si>
    <t>Ametiasutuse juht:</t>
  </si>
  <si>
    <t xml:space="preserve">1. </t>
  </si>
  <si>
    <t>LE</t>
  </si>
  <si>
    <t>Ametiasutuse nimetus:</t>
  </si>
  <si>
    <t>sh linnaeelarvest:</t>
  </si>
  <si>
    <t>Tööde alustamise aasta</t>
  </si>
  <si>
    <t>Tööde lõpetamise aasta</t>
  </si>
  <si>
    <t>Tööde  liigid*</t>
  </si>
  <si>
    <t>Selgitused</t>
  </si>
  <si>
    <t>Investeeringuprojekti nimetus:</t>
  </si>
  <si>
    <t>Objekti ja projekti eesmärk</t>
  </si>
  <si>
    <t>(täidavad ametiasutused, kelle investeeringuprojekt koosneb mitmest objektist)</t>
  </si>
  <si>
    <t>Investeeringuprojekti/objekti nimetus</t>
  </si>
  <si>
    <t>VR</t>
  </si>
  <si>
    <t xml:space="preserve">finantseerimis-
allikas** </t>
  </si>
  <si>
    <t>Katte alli-kas**</t>
  </si>
  <si>
    <t>* Investeeringuprojektid jaotada järgmiselt: uusehitis - E, rekonstrueerimine või renoveerimine - R, soetused - S.  Märkida investeerimisprojekti liigi veergu vastav tähis (kas E, R või S).</t>
  </si>
  <si>
    <t>Inves-tee-ringu liik*</t>
  </si>
  <si>
    <t>Vormi täitnud isiku ees- ja perekonnanimi ning telefoninumber:</t>
  </si>
  <si>
    <t>Ametiasutuse juhi nimi:</t>
  </si>
  <si>
    <t>Vormi täitnud isiku ees- ja perekonnanimi ja telefoninumber:</t>
  </si>
  <si>
    <t>€</t>
  </si>
  <si>
    <t>€ ilma komakohata</t>
  </si>
  <si>
    <t>VORM 2</t>
  </si>
  <si>
    <t>Investeeringuprojekti jaotus objektide lõikes</t>
  </si>
  <si>
    <t xml:space="preserve">Välisabi 
saaja
</t>
  </si>
  <si>
    <t>(linna asutus)</t>
  </si>
  <si>
    <t>era- ja avaliku sektori koostööprojektidest tulenevad maksed</t>
  </si>
  <si>
    <t>sellest era- ja avaliku sektori koostööprojektidest tulenevad maksed</t>
  </si>
  <si>
    <t>välisrahastus tegevuskuludeks</t>
  </si>
  <si>
    <t>välisrahastus investeeringuteks</t>
  </si>
  <si>
    <t>toetused riigilt investeeringuteks</t>
  </si>
  <si>
    <t>toetused riigilt finantseerimistehinguteks</t>
  </si>
  <si>
    <t xml:space="preserve"> sh toetused riigilt tegevuskuludeks</t>
  </si>
  <si>
    <t xml:space="preserve"> sellest töötasu</t>
  </si>
  <si>
    <t>Kokku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</si>
  <si>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</si>
  <si>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</si>
  <si>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Investeeringuobjekti infokaart</t>
  </si>
  <si>
    <t>1. Investeeringuobjekti nimetus:</t>
  </si>
  <si>
    <t>2. Tellija nimetus:</t>
  </si>
  <si>
    <t>3. Hanke korraldaja nimetus:</t>
  </si>
  <si>
    <t>5. Investeeringu liik**:</t>
  </si>
  <si>
    <t>6. Kelle bilansis on maa ja muu vara:</t>
  </si>
  <si>
    <t>7. Kas tellija on käibemaksukohustuslane: (jah/ei)</t>
  </si>
  <si>
    <t>8. Investeeringu alustamise aasta:</t>
  </si>
  <si>
    <t>9. Investeeringu lõpetamise aasta:</t>
  </si>
  <si>
    <t xml:space="preserve">10. Investeeringuobjekti kogumaksumus </t>
  </si>
  <si>
    <t>16. Investeeringuobjekti eesmärk:</t>
  </si>
  <si>
    <t>17. Milliseid tasulisi teenuseid osutatakse ja mis mahus:</t>
  </si>
  <si>
    <t>18. Investeerimisobjekti valmimisel tekkiv käibemaksuga maksustatav tulu (summa aastaarvestuses):</t>
  </si>
  <si>
    <t xml:space="preserve">19. Investeeringuobjekti kirjeldus: </t>
  </si>
  <si>
    <t>(Märkida, mis aastal milliseid töid tehakse koos orienteeruva maksumusega, kas riigihange on korraldatud, leping sõlmitud, kes on peatöövõtja.</t>
  </si>
  <si>
    <t>* kui investeeringuobjekt koosneb mitmest üksikobjektist, siis täidetakse lisaks käesolevale vormile investeeringu koondsumma selgitus (vorm 3b),</t>
  </si>
  <si>
    <t xml:space="preserve">kus loetletakse investeeringuprojekti kõik objektid, märkides nende asukohad, orienteeruvad maksumused jm rekvisiidid. </t>
  </si>
  <si>
    <t>Maksumus koos käibemaksuga                              (a)</t>
  </si>
  <si>
    <t>Tegevuskulud</t>
  </si>
  <si>
    <t>Investeeringud</t>
  </si>
  <si>
    <t xml:space="preserve">Välisrahastusega investeerimisobjekti korral märkida, kas välisrahastuse positiivsed otsused (Vabariigi Valitsuselt, rakendusüksuselt) on olemas)  </t>
  </si>
  <si>
    <t xml:space="preserve">Investeerimisprojekti kogumaksumus esitada ilma sisendkäibemaksuta </t>
  </si>
  <si>
    <t>Sisend-käibemaks                 (d)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</si>
  <si>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</si>
  <si>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sellest käibemaks (b)</t>
  </si>
  <si>
    <t>Sisend-käibe-maksu proport-sioon % (c)</t>
  </si>
  <si>
    <t>Maksumus ilma sisendkäibe-maksuta           (e)</t>
  </si>
  <si>
    <r>
      <t xml:space="preserve">4.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*:</t>
    </r>
  </si>
  <si>
    <t>Linnakassa tulud kokku</t>
  </si>
  <si>
    <t>Omatulud kokku</t>
  </si>
  <si>
    <t>Toetused kokku</t>
  </si>
  <si>
    <t>Kulud kokku</t>
  </si>
  <si>
    <t>Finantseerimistehingud kokku</t>
  </si>
  <si>
    <t>Amortisatsioon kokku</t>
  </si>
  <si>
    <t>Projekti kooskõlastused</t>
  </si>
  <si>
    <t>Linnavalitsuse liige:</t>
  </si>
  <si>
    <t>Haldusala kokku</t>
  </si>
  <si>
    <t>toetus välisprojektide kaasfinantseerimiseks tegevuskuludeks</t>
  </si>
  <si>
    <t>toetus välisprojektide kaasfinantseerimiseks investeeringuteks</t>
  </si>
  <si>
    <t>Ameti või linnaosa valitsuse haldusala nimi:</t>
  </si>
  <si>
    <t>**märkida vastav liik, s.o kas uusehitus, rekonstrueerimine/renoveerimine või soetus.</t>
  </si>
  <si>
    <t>Välisrahastusega projektid ja -programmid</t>
  </si>
  <si>
    <t>sihtotstarbeliste eraldiste arvelt</t>
  </si>
  <si>
    <t>riigieelarvest:</t>
  </si>
  <si>
    <t>välisrahastusest:</t>
  </si>
  <si>
    <t>põhivara soetamine (so kapitaliseeritav osa):</t>
  </si>
  <si>
    <t>tegevuskulud:</t>
  </si>
  <si>
    <r>
      <t xml:space="preserve">21. Millised täiendavad tegevuskulud kaasnevad objektiga </t>
    </r>
    <r>
      <rPr>
        <sz val="8"/>
        <rFont val="Arial"/>
        <family val="2"/>
        <charset val="186"/>
      </rPr>
      <t>(hoone, rajatise ülalpidamiskulud koos käibemaksuga, € aasta arvestuses):</t>
    </r>
  </si>
  <si>
    <t>Asukoht (linnaosa ja tänav)</t>
  </si>
  <si>
    <t>Hallatava asutuse nimi:</t>
  </si>
  <si>
    <t>(kuupäev, kuu, aasta)</t>
  </si>
  <si>
    <t>Finantseerimine*</t>
  </si>
  <si>
    <t>1) linna vahendid</t>
  </si>
  <si>
    <t>4) muu (iga allikas eraldi)</t>
  </si>
  <si>
    <t>Kulud</t>
  </si>
  <si>
    <t>summa</t>
  </si>
  <si>
    <t>Ametiasutuse haldusala 2017. aasta eelarve projekti koond asutuste lõikes</t>
  </si>
  <si>
    <t>Täitmine kuni 31.12.15</t>
  </si>
  <si>
    <t>2016 täpsus-tatud eelarve ***</t>
  </si>
  <si>
    <t>2015.a-st 2016.a-sse üle-kantud ****</t>
  </si>
  <si>
    <r>
      <t xml:space="preserve">11. 2015.a. lõpuks tehtud tööde maht </t>
    </r>
    <r>
      <rPr>
        <sz val="8"/>
        <rFont val="Arial"/>
        <family val="2"/>
        <charset val="186"/>
      </rPr>
      <t>(tekkepõhine täitmine objekti alustamisest):</t>
    </r>
  </si>
  <si>
    <t>12. 2016.a. täpsustatud eelarves kinnitatud summa kokku:</t>
  </si>
  <si>
    <t>13. Lisaks 2015.a-st 2016. eelarveaastasse ülekantud summa:</t>
  </si>
  <si>
    <t>14. 2017.a. tööde maht kokku:</t>
  </si>
  <si>
    <t xml:space="preserve">15. 2017.a. tööde mahust moodustab:  </t>
  </si>
  <si>
    <t>sh  2017. aastal</t>
  </si>
  <si>
    <t xml:space="preserve"> kuni 31.12.15</t>
  </si>
  <si>
    <t>2015.a. 2016.a-se üle-kantud</t>
  </si>
  <si>
    <t xml:space="preserve"> 2016 täps.
eelarve</t>
  </si>
  <si>
    <t>2020 ja järgmised aastad kokku</t>
  </si>
  <si>
    <t>2018 ja üle prognoos</t>
  </si>
  <si>
    <r>
      <t xml:space="preserve">20. 2017. aasta tööde täpsem kirjeldus: </t>
    </r>
    <r>
      <rPr>
        <sz val="8"/>
        <rFont val="Arial"/>
        <family val="2"/>
        <charset val="186"/>
      </rPr>
      <t>(kirjeldada 2017. aasta projekti tegevuskava kvartalite lõikes)</t>
    </r>
  </si>
  <si>
    <t>2017 eel-täidetud vorm</t>
  </si>
  <si>
    <t>sh</t>
  </si>
  <si>
    <t>Välisprojektid kokku</t>
  </si>
  <si>
    <t>Tallinna Linnakantselei</t>
  </si>
  <si>
    <t>Linna haldushoonete ehitus- ja remonttööd ning soetused</t>
  </si>
  <si>
    <t>Toote/ eelarvepositsiooni nimetus</t>
  </si>
  <si>
    <t>Esialgne eelarve</t>
  </si>
  <si>
    <t>I lisaeelarve</t>
  </si>
  <si>
    <t>Täpsustatud eelarve</t>
  </si>
  <si>
    <t>%</t>
  </si>
  <si>
    <t>2017 projekt</t>
  </si>
  <si>
    <t>2016/2017 muutus</t>
  </si>
  <si>
    <t>Üür ja rent</t>
  </si>
  <si>
    <t>äriruumide üüritulu</t>
  </si>
  <si>
    <t>kommunaalteenused</t>
  </si>
  <si>
    <t xml:space="preserve">2. Linnakantselei </t>
  </si>
  <si>
    <t>Muu toodete ja teenuste müük</t>
  </si>
  <si>
    <t>finantsteenused</t>
  </si>
  <si>
    <t>muud eespoolnimetamata tulud majandustegevusest</t>
  </si>
  <si>
    <t>VORM 6 a</t>
  </si>
  <si>
    <t>VORM 6 b</t>
  </si>
  <si>
    <t>VORM 6 c</t>
  </si>
  <si>
    <t>VORM 7</t>
  </si>
  <si>
    <t>VORM 3</t>
  </si>
  <si>
    <t>Toetused riigilt ja muudelt institutsioonidelt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</si>
  <si>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</si>
  <si>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investeeringuteks</t>
  </si>
  <si>
    <t>Toetus välisprojektide kaasfinantseerimiseks</t>
  </si>
  <si>
    <t>Välisrahastus kokku</t>
  </si>
  <si>
    <t>Uuendusi Euroopa Liidu vananemissõbralikele keskkondadele</t>
  </si>
  <si>
    <t>Tallinna linna broneeringute süsteemi eelanalüüs</t>
  </si>
  <si>
    <t>Tallinna linna õigusaktide menetlemise süsteemi eelanalüüs</t>
  </si>
  <si>
    <t>VORM 4</t>
  </si>
  <si>
    <t>Linnakassa tulud</t>
  </si>
  <si>
    <t>Omatulud</t>
  </si>
  <si>
    <t>Toetused</t>
  </si>
  <si>
    <t>2016/2017 põhitaotlus muutus</t>
  </si>
  <si>
    <t>Põhitaotlus</t>
  </si>
  <si>
    <t>Lisataotlus</t>
  </si>
  <si>
    <t>Lühiselgitused lisataotluse kohta</t>
  </si>
  <si>
    <t>ps amortisatsioon</t>
  </si>
  <si>
    <t xml:space="preserve">Katteallikad </t>
  </si>
  <si>
    <t>sh omatulud</t>
  </si>
  <si>
    <t>linnakassa</t>
  </si>
  <si>
    <t>töötasu</t>
  </si>
  <si>
    <t>LINNA TUGITEENUSED</t>
  </si>
  <si>
    <t>sellest töötasu</t>
  </si>
  <si>
    <t>LINNA JUHTIMINE</t>
  </si>
  <si>
    <t xml:space="preserve">Linnakantselei </t>
  </si>
  <si>
    <t>välisrahastus</t>
  </si>
  <si>
    <t>IT teenused (ü)</t>
  </si>
  <si>
    <t>HARIDUS</t>
  </si>
  <si>
    <t>Haridusasutuste IKT keskkond</t>
  </si>
  <si>
    <t>Avalikud suhted</t>
  </si>
  <si>
    <t>Arendustegevus</t>
  </si>
  <si>
    <t>Personalijuhtimine</t>
  </si>
  <si>
    <t>Haldusteenused</t>
  </si>
  <si>
    <t>Finantsjuhtimine (ü)</t>
  </si>
  <si>
    <t>Linnavalitsus ja linnavalitsuse liikmete bürood</t>
  </si>
  <si>
    <t>Linnasekretäri büroo ja linna valdkondlike teenistuste isikkoosseis</t>
  </si>
  <si>
    <t>Juhtimistugi</t>
  </si>
  <si>
    <t>Liikmemaksud (a)</t>
  </si>
  <si>
    <t>Juriidilised teenused ja ühekordsed kohtuvaidlused</t>
  </si>
  <si>
    <t>Rahvaküsitlused</t>
  </si>
  <si>
    <t>Rahuliku kooselamise programm</t>
  </si>
  <si>
    <t>Vene Kultuurikeskusele eesti keele süvaõppe jätkamiseks venekeelsete koolide ja lasteaedade pedagoogidele</t>
  </si>
  <si>
    <t>Integreerumist soodustava üritustesarja jätkamine Mustamäe linnaosas</t>
  </si>
  <si>
    <t>Omavalitsusfoorumid ja koostöö arendamine</t>
  </si>
  <si>
    <t>AVALIK KORD</t>
  </si>
  <si>
    <t>Kesklinna videovalve</t>
  </si>
  <si>
    <t>Turvalisuse projektid</t>
  </si>
  <si>
    <t>Linna asutuste turvalisuse tõstmine</t>
  </si>
  <si>
    <t>Endiste linnapeade toetus (a)</t>
  </si>
  <si>
    <t>Toetus SA-le Tallinna Arengu- ja Koolituskeskus</t>
  </si>
  <si>
    <t>Stipendiumid</t>
  </si>
  <si>
    <r>
      <t xml:space="preserve">sh </t>
    </r>
    <r>
      <rPr>
        <sz val="8"/>
        <rFont val="Arial"/>
        <family val="2"/>
        <charset val="186"/>
      </rPr>
      <t>Jaan Poska stipendium (Tallinna Tehnikaülikool)</t>
    </r>
  </si>
  <si>
    <t>Tallinna linna stipendium (Tallinna Ülikool)</t>
  </si>
  <si>
    <t>Tallinna linna Peterburi stipendium (Eesti Kunstiakadeemia)</t>
  </si>
  <si>
    <t>Tallinna linna Johan Pitka stipendium (Tallinna Tehnikaülikooli Eesti Mereakadeemia)</t>
  </si>
  <si>
    <t>Tallinna linna infotehnoloogia stipendium (Eesti Infotehnoloogia Kolledž)</t>
  </si>
  <si>
    <t>Tallinna linna stipendium (Estonian Business School)</t>
  </si>
  <si>
    <t>Tallinna linna innovatsioonistipendium (Eesti Ettevõtluskõrgkool Mainor)</t>
  </si>
  <si>
    <t>Tallinna linna Anton Uessoni stipendium (Eesti Kunstiakadeemia)</t>
  </si>
  <si>
    <t>Koostöö arendamine partnerlinnade ja rahvusvaheliste organisatsioonidega</t>
  </si>
  <si>
    <t>Välisrahastusega projekt „Uuendusi Euroopa Liidu 
vananemissõbralikele keskkondadele” (ü)</t>
  </si>
  <si>
    <t>sellest välisrahastus</t>
  </si>
  <si>
    <t>Välisrahastusega projekt „Tallinna linna broneeringute süsteemi eelanalüüs” (ü)</t>
  </si>
  <si>
    <t>Välisrahastusega projekt „Tallinna linna õigusaktide menetlemise infosüsteemi eelanalüüs” (ü)</t>
  </si>
  <si>
    <t>välisrahastuse arvelt</t>
  </si>
  <si>
    <t>VORM 5</t>
  </si>
  <si>
    <t>IT infosüsteemid</t>
  </si>
  <si>
    <t>IT infrastruktuur</t>
  </si>
  <si>
    <t>IT teenused hallatavatele asutustele</t>
  </si>
  <si>
    <t>Infomaterjalid</t>
  </si>
  <si>
    <t>Esindusteavikud</t>
  </si>
  <si>
    <t>Ametlikud teated</t>
  </si>
  <si>
    <t>Pealinn/Stolitsa</t>
  </si>
  <si>
    <t>Telesaated</t>
  </si>
  <si>
    <t>Ürituste reklaam</t>
  </si>
  <si>
    <t>BNS infoteenus</t>
  </si>
  <si>
    <t>ETA meediamonitooring</t>
  </si>
  <si>
    <t>Sisekommunikatsioon</t>
  </si>
  <si>
    <t>Avalikud suhted - muud</t>
  </si>
  <si>
    <t>Tln Brüsseli esindus</t>
  </si>
  <si>
    <t>Uurimustööd</t>
  </si>
  <si>
    <t>Statistilised kogumikud</t>
  </si>
  <si>
    <t>Valik ja värbamine</t>
  </si>
  <si>
    <t>Koolitus</t>
  </si>
  <si>
    <t>Personaliarendus</t>
  </si>
  <si>
    <t>Töötervishoid</t>
  </si>
  <si>
    <t>Infrastruktuuri haldamine</t>
  </si>
  <si>
    <t>Varustusteenused</t>
  </si>
  <si>
    <t>Transporditeenused</t>
  </si>
  <si>
    <t>Üldjuhtimine</t>
  </si>
  <si>
    <t>Arvestus</t>
  </si>
  <si>
    <t>Rahahaldus</t>
  </si>
  <si>
    <t>FIS haldamine</t>
  </si>
  <si>
    <t>Asutuse esindus- ja vastuvõtukulud</t>
  </si>
  <si>
    <t>Muu juhtimistugi</t>
  </si>
  <si>
    <t>Juriidilised teenused</t>
  </si>
  <si>
    <t>Ühekordsed kohtuvaidlused</t>
  </si>
  <si>
    <r>
      <t xml:space="preserve">Kogu-maksumus </t>
    </r>
    <r>
      <rPr>
        <sz val="8"/>
        <rFont val="Arial"/>
        <family val="2"/>
        <charset val="186"/>
      </rPr>
      <t>(ilma sisend-käibemaksuta / vorm 6b,  rida 10,  veerg e)</t>
    </r>
  </si>
  <si>
    <r>
      <rPr>
        <b/>
        <sz val="10"/>
        <rFont val="Arial"/>
        <family val="2"/>
        <charset val="186"/>
      </rPr>
      <t>2017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asutuse taotlus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(vorm 6b, rida 14, veerg e)</t>
    </r>
  </si>
  <si>
    <t>Investeeringud kokku</t>
  </si>
  <si>
    <t>(vorm 6 b, rida 10, veerg e)</t>
  </si>
  <si>
    <t>(vorm 6 b, rida 14, veerg e)</t>
  </si>
  <si>
    <t>Investeerimistegevuse projektid</t>
  </si>
  <si>
    <t>Ametiasutus: Tallinna Linnakantselei</t>
  </si>
  <si>
    <t xml:space="preserve">Kooskõlastused:  </t>
  </si>
  <si>
    <r>
      <t>(</t>
    </r>
    <r>
      <rPr>
        <i/>
        <sz val="9"/>
        <color indexed="8"/>
        <rFont val="Arial"/>
        <family val="2"/>
      </rPr>
      <t>linnavalitsuse liige)</t>
    </r>
  </si>
  <si>
    <t xml:space="preserve">Muud projektid </t>
  </si>
  <si>
    <t>Linna-kantselei</t>
  </si>
  <si>
    <r>
      <t xml:space="preserve">€ ilma komakohata, </t>
    </r>
    <r>
      <rPr>
        <sz val="10"/>
        <color rgb="FFFF0000"/>
        <rFont val="Arial"/>
        <family val="2"/>
        <charset val="186"/>
      </rPr>
      <t>võimalusel ümardatuna kümnelisteni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</si>
</sst>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#,##0.0"/>
    <numFmt numFmtId="166" formatCode="[$-425]General"/>
  </numFmts>
  <fonts count="6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  <charset val="186"/>
    </font>
    <font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Mang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sz val="10"/>
      <name val="Courier"/>
      <family val="3"/>
    </font>
    <font>
      <i/>
      <sz val="9"/>
      <name val="Arial"/>
      <family val="2"/>
      <charset val="186"/>
    </font>
    <font>
      <b/>
      <sz val="12"/>
      <name val="Arial"/>
      <family val="2"/>
      <charset val="186"/>
    </font>
    <font>
      <sz val="9"/>
      <color theme="3" tint="0.39997558519241921"/>
      <name val="Arial"/>
      <family val="2"/>
      <charset val="186"/>
    </font>
    <font>
      <sz val="8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i/>
      <sz val="9"/>
      <color indexed="8"/>
      <name val="Arial"/>
      <family val="2"/>
    </font>
    <font>
      <sz val="10"/>
      <color theme="1"/>
      <name val="Arial1"/>
      <charset val="186"/>
    </font>
    <font>
      <sz val="10"/>
      <color rgb="FFFF0000"/>
      <name val="Arial"/>
      <family val="2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24" borderId="38" applyNumberFormat="0" applyAlignment="0" applyProtection="0"/>
    <xf numFmtId="0" fontId="33" fillId="25" borderId="3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11" borderId="38" applyNumberFormat="0" applyAlignment="0" applyProtection="0"/>
    <xf numFmtId="0" fontId="43" fillId="0" borderId="43" applyNumberFormat="0" applyFill="0" applyAlignment="0" applyProtection="0"/>
    <xf numFmtId="0" fontId="44" fillId="27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9" fillId="28" borderId="44" applyNumberFormat="0" applyFont="0" applyAlignment="0" applyProtection="0"/>
    <xf numFmtId="0" fontId="5" fillId="28" borderId="44" applyNumberFormat="0" applyFont="0" applyAlignment="0" applyProtection="0"/>
    <xf numFmtId="0" fontId="5" fillId="28" borderId="44" applyNumberFormat="0" applyFont="0" applyAlignment="0" applyProtection="0"/>
    <xf numFmtId="0" fontId="45" fillId="24" borderId="45" applyNumberFormat="0" applyAlignment="0" applyProtection="0"/>
    <xf numFmtId="9" fontId="5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5" fillId="0" borderId="0"/>
    <xf numFmtId="0" fontId="2" fillId="0" borderId="0"/>
    <xf numFmtId="0" fontId="51" fillId="0" borderId="0"/>
    <xf numFmtId="0" fontId="1" fillId="0" borderId="0"/>
    <xf numFmtId="166" fontId="58" fillId="0" borderId="0"/>
  </cellStyleXfs>
  <cellXfs count="350">
    <xf numFmtId="0" fontId="0" fillId="0" borderId="0" xfId="0"/>
    <xf numFmtId="0" fontId="5" fillId="0" borderId="0" xfId="7" applyFont="1"/>
    <xf numFmtId="0" fontId="6" fillId="0" borderId="0" xfId="0" applyFont="1" applyAlignment="1">
      <alignment horizontal="right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Border="1"/>
    <xf numFmtId="0" fontId="5" fillId="0" borderId="0" xfId="5" applyFont="1" applyFill="1" applyBorder="1"/>
    <xf numFmtId="0" fontId="0" fillId="0" borderId="0" xfId="0" applyAlignment="1">
      <alignment wrapText="1"/>
    </xf>
    <xf numFmtId="0" fontId="4" fillId="0" borderId="0" xfId="7" applyFont="1" applyBorder="1" applyAlignment="1">
      <alignment horizontal="right"/>
    </xf>
    <xf numFmtId="0" fontId="12" fillId="0" borderId="0" xfId="5" applyFont="1" applyBorder="1" applyAlignment="1">
      <alignment horizontal="center" vertical="top" wrapText="1"/>
    </xf>
    <xf numFmtId="0" fontId="5" fillId="0" borderId="0" xfId="7" applyFont="1" applyFill="1"/>
    <xf numFmtId="0" fontId="5" fillId="0" borderId="0" xfId="5" applyFont="1" applyFill="1"/>
    <xf numFmtId="0" fontId="0" fillId="0" borderId="0" xfId="0" applyFill="1"/>
    <xf numFmtId="0" fontId="13" fillId="0" borderId="0" xfId="5" applyFont="1" applyAlignment="1">
      <alignment vertical="top" wrapText="1"/>
    </xf>
    <xf numFmtId="0" fontId="12" fillId="0" borderId="0" xfId="5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wrapText="1" indent="2"/>
    </xf>
    <xf numFmtId="0" fontId="5" fillId="0" borderId="0" xfId="2"/>
    <xf numFmtId="0" fontId="5" fillId="0" borderId="0" xfId="8" applyFon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4" fillId="0" borderId="0" xfId="2" applyFont="1"/>
    <xf numFmtId="0" fontId="6" fillId="0" borderId="0" xfId="2" applyFont="1" applyAlignment="1">
      <alignment horizontal="right"/>
    </xf>
    <xf numFmtId="0" fontId="5" fillId="0" borderId="0" xfId="2" applyAlignment="1">
      <alignment horizontal="right"/>
    </xf>
    <xf numFmtId="0" fontId="15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2" applyFont="1" applyFill="1" applyBorder="1" applyAlignment="1" applyProtection="1">
      <alignment horizontal="left" vertical="top"/>
    </xf>
    <xf numFmtId="0" fontId="9" fillId="0" borderId="0" xfId="2" applyFont="1" applyFill="1" applyBorder="1" applyAlignment="1" applyProtection="1">
      <alignment horizontal="center" vertical="top"/>
    </xf>
    <xf numFmtId="3" fontId="9" fillId="0" borderId="0" xfId="2" applyNumberFormat="1" applyFont="1" applyFill="1" applyBorder="1" applyAlignment="1" applyProtection="1">
      <alignment horizontal="left" vertical="top"/>
    </xf>
    <xf numFmtId="3" fontId="9" fillId="0" borderId="0" xfId="2" applyNumberFormat="1" applyFont="1" applyFill="1" applyBorder="1" applyAlignment="1" applyProtection="1">
      <alignment horizontal="center" vertical="top"/>
    </xf>
    <xf numFmtId="0" fontId="10" fillId="0" borderId="0" xfId="2" applyFont="1" applyBorder="1" applyAlignment="1"/>
    <xf numFmtId="0" fontId="5" fillId="0" borderId="0" xfId="2" applyBorder="1"/>
    <xf numFmtId="0" fontId="12" fillId="0" borderId="0" xfId="2" applyFont="1" applyFill="1" applyBorder="1"/>
    <xf numFmtId="0" fontId="4" fillId="0" borderId="0" xfId="2" applyFont="1" applyBorder="1"/>
    <xf numFmtId="0" fontId="5" fillId="0" borderId="0" xfId="6" applyFont="1" applyAlignment="1">
      <alignment horizontal="left"/>
    </xf>
    <xf numFmtId="0" fontId="4" fillId="0" borderId="0" xfId="2" applyFont="1" applyAlignment="1" applyProtection="1">
      <protection locked="0"/>
    </xf>
    <xf numFmtId="0" fontId="5" fillId="0" borderId="0" xfId="6" applyFont="1"/>
    <xf numFmtId="0" fontId="12" fillId="0" borderId="0" xfId="2" applyFont="1" applyAlignment="1">
      <alignment horizontal="right"/>
    </xf>
    <xf numFmtId="0" fontId="12" fillId="0" borderId="0" xfId="2" applyFont="1"/>
    <xf numFmtId="0" fontId="5" fillId="0" borderId="3" xfId="2" applyFont="1" applyBorder="1" applyAlignment="1">
      <alignment horizontal="left"/>
    </xf>
    <xf numFmtId="0" fontId="5" fillId="0" borderId="4" xfId="2" applyBorder="1" applyAlignment="1">
      <alignment horizontal="left"/>
    </xf>
    <xf numFmtId="0" fontId="16" fillId="0" borderId="1" xfId="2" applyFont="1" applyFill="1" applyBorder="1" applyAlignment="1" applyProtection="1">
      <alignment horizontal="left" vertical="top" wrapText="1"/>
      <protection locked="0"/>
    </xf>
    <xf numFmtId="0" fontId="5" fillId="0" borderId="5" xfId="2" applyBorder="1" applyAlignment="1">
      <alignment horizontal="left"/>
    </xf>
    <xf numFmtId="0" fontId="5" fillId="0" borderId="3" xfId="2" applyFont="1" applyBorder="1"/>
    <xf numFmtId="3" fontId="5" fillId="0" borderId="1" xfId="2" applyNumberFormat="1" applyFont="1" applyBorder="1"/>
    <xf numFmtId="9" fontId="5" fillId="0" borderId="1" xfId="2" applyNumberFormat="1" applyFont="1" applyBorder="1"/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7" xfId="2" applyFont="1" applyBorder="1"/>
    <xf numFmtId="0" fontId="5" fillId="0" borderId="8" xfId="2" applyFont="1" applyBorder="1"/>
    <xf numFmtId="0" fontId="5" fillId="0" borderId="4" xfId="2" applyFont="1" applyBorder="1"/>
    <xf numFmtId="0" fontId="5" fillId="0" borderId="2" xfId="2" applyFont="1" applyBorder="1"/>
    <xf numFmtId="0" fontId="5" fillId="0" borderId="9" xfId="2" applyFont="1" applyBorder="1" applyAlignment="1">
      <alignment horizontal="left"/>
    </xf>
    <xf numFmtId="0" fontId="5" fillId="0" borderId="10" xfId="2" applyFont="1" applyBorder="1"/>
    <xf numFmtId="0" fontId="5" fillId="0" borderId="9" xfId="2" applyFont="1" applyBorder="1"/>
    <xf numFmtId="0" fontId="5" fillId="0" borderId="11" xfId="2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12" xfId="2" applyFont="1" applyBorder="1" applyAlignment="1">
      <alignment horizontal="center"/>
    </xf>
    <xf numFmtId="0" fontId="5" fillId="0" borderId="6" xfId="2" applyFont="1" applyBorder="1"/>
    <xf numFmtId="0" fontId="5" fillId="0" borderId="0" xfId="2" applyFont="1" applyBorder="1"/>
    <xf numFmtId="0" fontId="12" fillId="0" borderId="0" xfId="2" applyFont="1" applyAlignment="1">
      <alignment horizontal="left"/>
    </xf>
    <xf numFmtId="0" fontId="5" fillId="0" borderId="0" xfId="2" applyAlignment="1"/>
    <xf numFmtId="0" fontId="13" fillId="0" borderId="0" xfId="2" applyFont="1"/>
    <xf numFmtId="3" fontId="5" fillId="0" borderId="3" xfId="2" applyNumberFormat="1" applyFont="1" applyFill="1" applyBorder="1" applyAlignment="1" applyProtection="1">
      <alignment horizontal="center" vertical="top" wrapText="1"/>
    </xf>
    <xf numFmtId="3" fontId="13" fillId="0" borderId="3" xfId="2" applyNumberFormat="1" applyFont="1" applyFill="1" applyBorder="1" applyAlignment="1" applyProtection="1">
      <alignment horizontal="center" vertical="top" wrapText="1"/>
    </xf>
    <xf numFmtId="3" fontId="13" fillId="0" borderId="1" xfId="2" applyNumberFormat="1" applyFont="1" applyFill="1" applyBorder="1" applyAlignment="1" applyProtection="1">
      <alignment horizontal="center" vertical="top" wrapText="1"/>
    </xf>
    <xf numFmtId="0" fontId="13" fillId="0" borderId="2" xfId="2" applyFont="1" applyBorder="1"/>
    <xf numFmtId="0" fontId="13" fillId="0" borderId="0" xfId="2" applyFont="1" applyBorder="1"/>
    <xf numFmtId="0" fontId="13" fillId="0" borderId="5" xfId="2" applyFont="1" applyBorder="1"/>
    <xf numFmtId="3" fontId="5" fillId="0" borderId="0" xfId="2" applyNumberFormat="1" applyFont="1" applyBorder="1"/>
    <xf numFmtId="0" fontId="13" fillId="0" borderId="8" xfId="2" applyFont="1" applyBorder="1"/>
    <xf numFmtId="0" fontId="13" fillId="0" borderId="13" xfId="2" applyFont="1" applyBorder="1"/>
    <xf numFmtId="0" fontId="5" fillId="0" borderId="13" xfId="2" applyFont="1" applyBorder="1"/>
    <xf numFmtId="0" fontId="13" fillId="0" borderId="12" xfId="2" applyFont="1" applyBorder="1"/>
    <xf numFmtId="0" fontId="4" fillId="0" borderId="0" xfId="2" applyFont="1" applyAlignment="1"/>
    <xf numFmtId="0" fontId="15" fillId="0" borderId="0" xfId="2" applyFont="1" applyAlignment="1"/>
    <xf numFmtId="0" fontId="6" fillId="0" borderId="0" xfId="2" applyFont="1" applyAlignment="1"/>
    <xf numFmtId="0" fontId="4" fillId="0" borderId="0" xfId="2" applyFont="1" applyBorder="1" applyAlignment="1"/>
    <xf numFmtId="0" fontId="6" fillId="0" borderId="0" xfId="2" applyFont="1" applyBorder="1" applyAlignment="1">
      <alignment horizontal="right"/>
    </xf>
    <xf numFmtId="0" fontId="5" fillId="0" borderId="0" xfId="2" applyBorder="1" applyAlignment="1">
      <alignment horizontal="right"/>
    </xf>
    <xf numFmtId="0" fontId="17" fillId="0" borderId="14" xfId="2" applyFont="1" applyBorder="1" applyAlignment="1">
      <alignment horizontal="center" vertical="top" wrapText="1"/>
    </xf>
    <xf numFmtId="0" fontId="17" fillId="0" borderId="15" xfId="2" applyFont="1" applyBorder="1" applyAlignment="1">
      <alignment horizontal="center" vertical="top" wrapText="1"/>
    </xf>
    <xf numFmtId="0" fontId="17" fillId="0" borderId="16" xfId="2" applyFont="1" applyBorder="1" applyAlignment="1">
      <alignment horizontal="center" vertical="top" wrapText="1"/>
    </xf>
    <xf numFmtId="0" fontId="20" fillId="0" borderId="17" xfId="2" applyFont="1" applyBorder="1" applyAlignment="1">
      <alignment horizontal="center" vertical="top" wrapText="1"/>
    </xf>
    <xf numFmtId="0" fontId="18" fillId="0" borderId="18" xfId="2" applyFont="1" applyBorder="1" applyAlignment="1">
      <alignment horizontal="center" wrapText="1"/>
    </xf>
    <xf numFmtId="0" fontId="16" fillId="0" borderId="0" xfId="2" applyFont="1"/>
    <xf numFmtId="0" fontId="16" fillId="0" borderId="19" xfId="2" applyFont="1" applyBorder="1" applyAlignment="1"/>
    <xf numFmtId="0" fontId="16" fillId="0" borderId="20" xfId="2" applyFont="1" applyBorder="1" applyAlignment="1">
      <alignment wrapText="1"/>
    </xf>
    <xf numFmtId="0" fontId="16" fillId="0" borderId="20" xfId="2" applyFont="1" applyBorder="1" applyAlignment="1"/>
    <xf numFmtId="0" fontId="16" fillId="0" borderId="21" xfId="2" applyFont="1" applyBorder="1" applyAlignment="1">
      <alignment vertical="top"/>
    </xf>
    <xf numFmtId="0" fontId="20" fillId="0" borderId="20" xfId="2" applyFont="1" applyBorder="1" applyAlignment="1">
      <alignment horizontal="center" vertical="top"/>
    </xf>
    <xf numFmtId="0" fontId="17" fillId="0" borderId="22" xfId="2" applyFont="1" applyBorder="1" applyAlignment="1">
      <alignment horizontal="center" vertical="top" wrapText="1"/>
    </xf>
    <xf numFmtId="0" fontId="17" fillId="0" borderId="21" xfId="2" applyFont="1" applyBorder="1" applyAlignment="1">
      <alignment horizontal="center" vertical="top" wrapText="1"/>
    </xf>
    <xf numFmtId="0" fontId="17" fillId="0" borderId="23" xfId="2" applyFont="1" applyBorder="1" applyAlignment="1">
      <alignment horizontal="center" vertical="top" wrapText="1"/>
    </xf>
    <xf numFmtId="0" fontId="20" fillId="0" borderId="23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/>
    </xf>
    <xf numFmtId="0" fontId="20" fillId="0" borderId="24" xfId="2" applyFont="1" applyBorder="1" applyAlignment="1">
      <alignment horizontal="center" vertical="top" wrapText="1"/>
    </xf>
    <xf numFmtId="0" fontId="17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8" xfId="2" applyFont="1" applyBorder="1" applyAlignment="1">
      <alignment wrapText="1"/>
    </xf>
    <xf numFmtId="0" fontId="4" fillId="0" borderId="12" xfId="2" applyFont="1" applyBorder="1"/>
    <xf numFmtId="0" fontId="4" fillId="0" borderId="8" xfId="2" applyFont="1" applyBorder="1"/>
    <xf numFmtId="0" fontId="4" fillId="0" borderId="7" xfId="2" applyFont="1" applyBorder="1"/>
    <xf numFmtId="0" fontId="4" fillId="0" borderId="27" xfId="2" applyFont="1" applyBorder="1"/>
    <xf numFmtId="0" fontId="4" fillId="0" borderId="20" xfId="2" applyFont="1" applyBorder="1" applyAlignment="1">
      <alignment wrapText="1"/>
    </xf>
    <xf numFmtId="0" fontId="4" fillId="0" borderId="28" xfId="2" applyFont="1" applyBorder="1"/>
    <xf numFmtId="0" fontId="4" fillId="0" borderId="20" xfId="2" applyFont="1" applyBorder="1"/>
    <xf numFmtId="0" fontId="4" fillId="0" borderId="21" xfId="2" applyFont="1" applyBorder="1"/>
    <xf numFmtId="0" fontId="4" fillId="0" borderId="29" xfId="2" applyFont="1" applyBorder="1"/>
    <xf numFmtId="0" fontId="10" fillId="0" borderId="0" xfId="2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12" fillId="0" borderId="0" xfId="7" applyFont="1" applyBorder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3" fontId="5" fillId="0" borderId="1" xfId="5" applyNumberFormat="1" applyFont="1" applyBorder="1" applyAlignment="1">
      <alignment horizontal="right" vertical="top" wrapText="1"/>
    </xf>
    <xf numFmtId="0" fontId="6" fillId="0" borderId="0" xfId="7" applyFont="1" applyFill="1" applyAlignment="1"/>
    <xf numFmtId="0" fontId="5" fillId="0" borderId="4" xfId="2" applyFont="1" applyBorder="1" applyAlignment="1">
      <alignment horizontal="left" indent="1"/>
    </xf>
    <xf numFmtId="0" fontId="5" fillId="0" borderId="7" xfId="2" applyFont="1" applyBorder="1" applyAlignment="1">
      <alignment horizontal="left" indent="1"/>
    </xf>
    <xf numFmtId="0" fontId="5" fillId="0" borderId="0" xfId="2" applyFont="1" applyAlignment="1">
      <alignment horizontal="left"/>
    </xf>
    <xf numFmtId="0" fontId="16" fillId="0" borderId="20" xfId="2" applyFont="1" applyBorder="1" applyAlignment="1">
      <alignment horizontal="center" vertical="top" wrapText="1"/>
    </xf>
    <xf numFmtId="0" fontId="5" fillId="0" borderId="8" xfId="4" applyFont="1" applyFill="1" applyBorder="1" applyAlignment="1" applyProtection="1">
      <alignment horizontal="left" vertical="top" wrapText="1"/>
      <protection locked="0"/>
    </xf>
    <xf numFmtId="3" fontId="5" fillId="0" borderId="8" xfId="4" applyNumberFormat="1" applyFont="1" applyFill="1" applyBorder="1" applyAlignment="1" applyProtection="1">
      <alignment vertical="top"/>
      <protection locked="0"/>
    </xf>
    <xf numFmtId="3" fontId="12" fillId="3" borderId="8" xfId="4" applyNumberFormat="1" applyFont="1" applyFill="1" applyBorder="1" applyAlignment="1" applyProtection="1">
      <alignment vertical="top"/>
      <protection locked="0"/>
    </xf>
    <xf numFmtId="3" fontId="5" fillId="0" borderId="7" xfId="4" applyNumberFormat="1" applyFont="1" applyFill="1" applyBorder="1" applyAlignment="1" applyProtection="1">
      <alignment vertical="top"/>
      <protection locked="0"/>
    </xf>
    <xf numFmtId="0" fontId="18" fillId="3" borderId="2" xfId="4" applyFont="1" applyFill="1" applyBorder="1" applyAlignment="1" applyProtection="1">
      <alignment horizontal="left" vertical="top"/>
      <protection locked="0"/>
    </xf>
    <xf numFmtId="0" fontId="23" fillId="3" borderId="8" xfId="4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7" fillId="0" borderId="0" xfId="0" applyFont="1" applyFill="1" applyBorder="1"/>
    <xf numFmtId="14" fontId="12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9" fontId="6" fillId="0" borderId="0" xfId="10" applyFont="1" applyFill="1" applyBorder="1"/>
    <xf numFmtId="9" fontId="12" fillId="0" borderId="0" xfId="10" applyFont="1" applyFill="1" applyBorder="1"/>
    <xf numFmtId="3" fontId="0" fillId="0" borderId="0" xfId="0" applyNumberFormat="1" applyBorder="1"/>
    <xf numFmtId="44" fontId="28" fillId="0" borderId="7" xfId="9" applyFont="1" applyFill="1" applyBorder="1" applyAlignment="1">
      <alignment horizontal="right" vertical="top" wrapText="1"/>
    </xf>
    <xf numFmtId="44" fontId="28" fillId="0" borderId="13" xfId="9" applyFont="1" applyFill="1" applyBorder="1" applyAlignment="1">
      <alignment horizontal="right" vertical="top" wrapText="1"/>
    </xf>
    <xf numFmtId="44" fontId="28" fillId="0" borderId="12" xfId="9" applyFont="1" applyFill="1" applyBorder="1" applyAlignment="1">
      <alignment horizontal="right" vertical="top" wrapText="1"/>
    </xf>
    <xf numFmtId="44" fontId="28" fillId="0" borderId="1" xfId="9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9" fontId="0" fillId="0" borderId="0" xfId="10" applyFont="1" applyBorder="1"/>
    <xf numFmtId="3" fontId="49" fillId="0" borderId="0" xfId="2" applyNumberFormat="1" applyFont="1" applyFill="1" applyBorder="1" applyAlignment="1"/>
    <xf numFmtId="0" fontId="4" fillId="0" borderId="0" xfId="2" applyFont="1" applyFill="1"/>
    <xf numFmtId="0" fontId="4" fillId="0" borderId="0" xfId="2" applyFont="1" applyFill="1" applyBorder="1"/>
    <xf numFmtId="0" fontId="6" fillId="0" borderId="0" xfId="2" applyFont="1" applyFill="1" applyBorder="1" applyAlignment="1">
      <alignment horizontal="left" vertical="top"/>
    </xf>
    <xf numFmtId="3" fontId="6" fillId="0" borderId="0" xfId="2" applyNumberFormat="1" applyFont="1" applyFill="1" applyBorder="1" applyAlignment="1">
      <alignment vertical="top"/>
    </xf>
    <xf numFmtId="0" fontId="6" fillId="0" borderId="0" xfId="2" applyFont="1" applyFill="1"/>
    <xf numFmtId="9" fontId="6" fillId="0" borderId="0" xfId="10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10" fillId="0" borderId="0" xfId="2" applyFont="1" applyFill="1"/>
    <xf numFmtId="9" fontId="4" fillId="0" borderId="0" xfId="10" applyFont="1" applyFill="1" applyBorder="1" applyAlignment="1">
      <alignment vertical="top"/>
    </xf>
    <xf numFmtId="0" fontId="10" fillId="0" borderId="0" xfId="2" applyFont="1" applyFill="1" applyBorder="1" applyAlignment="1">
      <alignment horizontal="left" vertical="top" indent="3"/>
    </xf>
    <xf numFmtId="3" fontId="10" fillId="0" borderId="0" xfId="2" applyNumberFormat="1" applyFont="1" applyFill="1" applyBorder="1" applyAlignment="1">
      <alignment vertical="top"/>
    </xf>
    <xf numFmtId="9" fontId="10" fillId="0" borderId="0" xfId="10" applyFont="1" applyFill="1" applyBorder="1" applyAlignment="1">
      <alignment vertical="top"/>
    </xf>
    <xf numFmtId="0" fontId="10" fillId="0" borderId="0" xfId="2" applyFont="1" applyFill="1" applyBorder="1" applyAlignment="1">
      <alignment horizontal="left" vertical="top" wrapText="1" indent="3"/>
    </xf>
    <xf numFmtId="3" fontId="10" fillId="0" borderId="0" xfId="2" applyNumberFormat="1" applyFont="1" applyFill="1" applyBorder="1" applyAlignment="1">
      <alignment vertical="top" wrapText="1"/>
    </xf>
    <xf numFmtId="9" fontId="10" fillId="0" borderId="0" xfId="10" applyFont="1" applyFill="1" applyBorder="1" applyAlignment="1">
      <alignment vertical="top" wrapText="1"/>
    </xf>
    <xf numFmtId="3" fontId="4" fillId="0" borderId="0" xfId="2" applyNumberFormat="1" applyFont="1" applyFill="1" applyBorder="1" applyAlignment="1"/>
    <xf numFmtId="0" fontId="50" fillId="0" borderId="0" xfId="2" applyFont="1" applyFill="1" applyBorder="1"/>
    <xf numFmtId="3" fontId="12" fillId="0" borderId="0" xfId="2" applyNumberFormat="1" applyFont="1" applyFill="1" applyBorder="1"/>
    <xf numFmtId="3" fontId="12" fillId="0" borderId="0" xfId="2" applyNumberFormat="1" applyFont="1" applyFill="1" applyBorder="1" applyAlignment="1"/>
    <xf numFmtId="0" fontId="5" fillId="0" borderId="0" xfId="2" applyFont="1" applyBorder="1" applyAlignment="1">
      <alignment horizontal="left" indent="1"/>
    </xf>
    <xf numFmtId="3" fontId="24" fillId="0" borderId="0" xfId="2" applyNumberFormat="1" applyFont="1" applyBorder="1" applyAlignment="1"/>
    <xf numFmtId="3" fontId="5" fillId="0" borderId="0" xfId="2" applyNumberFormat="1" applyFont="1" applyBorder="1" applyAlignment="1"/>
    <xf numFmtId="9" fontId="24" fillId="0" borderId="0" xfId="10" applyFont="1" applyBorder="1" applyAlignment="1"/>
    <xf numFmtId="0" fontId="24" fillId="0" borderId="0" xfId="2" applyFont="1" applyBorder="1" applyAlignment="1">
      <alignment horizontal="left" indent="2"/>
    </xf>
    <xf numFmtId="3" fontId="21" fillId="0" borderId="0" xfId="2" applyNumberFormat="1" applyFont="1" applyBorder="1" applyAlignment="1"/>
    <xf numFmtId="9" fontId="21" fillId="0" borderId="0" xfId="10" applyFont="1" applyBorder="1" applyAlignment="1"/>
    <xf numFmtId="0" fontId="5" fillId="0" borderId="0" xfId="2" applyFont="1" applyFill="1" applyBorder="1"/>
    <xf numFmtId="3" fontId="5" fillId="0" borderId="0" xfId="2" applyNumberFormat="1" applyFont="1" applyFill="1" applyBorder="1" applyAlignment="1"/>
    <xf numFmtId="9" fontId="5" fillId="0" borderId="0" xfId="10" applyFont="1" applyBorder="1" applyAlignment="1"/>
    <xf numFmtId="9" fontId="12" fillId="0" borderId="0" xfId="10" applyFont="1" applyFill="1" applyBorder="1" applyAlignment="1"/>
    <xf numFmtId="0" fontId="24" fillId="0" borderId="0" xfId="2" applyFont="1" applyFill="1" applyBorder="1" applyAlignment="1">
      <alignment horizontal="left" indent="2"/>
    </xf>
    <xf numFmtId="3" fontId="24" fillId="0" borderId="0" xfId="2" applyNumberFormat="1" applyFont="1" applyFill="1" applyBorder="1" applyAlignment="1"/>
    <xf numFmtId="9" fontId="24" fillId="0" borderId="0" xfId="10" applyFont="1" applyFill="1" applyBorder="1" applyAlignment="1"/>
    <xf numFmtId="0" fontId="21" fillId="0" borderId="0" xfId="2" applyFont="1" applyFill="1" applyBorder="1" applyAlignment="1" applyProtection="1">
      <alignment horizontal="left" vertical="top" wrapText="1"/>
      <protection locked="0"/>
    </xf>
    <xf numFmtId="3" fontId="21" fillId="0" borderId="0" xfId="70" applyNumberFormat="1" applyFont="1" applyFill="1" applyBorder="1" applyAlignment="1"/>
    <xf numFmtId="3" fontId="21" fillId="0" borderId="0" xfId="2" applyNumberFormat="1" applyFont="1" applyFill="1" applyBorder="1" applyAlignment="1" applyProtection="1">
      <alignment vertical="top" wrapText="1"/>
      <protection locked="0"/>
    </xf>
    <xf numFmtId="9" fontId="21" fillId="0" borderId="0" xfId="10" applyFont="1" applyFill="1" applyBorder="1" applyAlignment="1"/>
    <xf numFmtId="3" fontId="12" fillId="0" borderId="0" xfId="2" applyNumberFormat="1" applyFont="1" applyBorder="1" applyAlignment="1"/>
    <xf numFmtId="9" fontId="12" fillId="0" borderId="0" xfId="10" applyFont="1" applyBorder="1" applyAlignment="1"/>
    <xf numFmtId="0" fontId="21" fillId="0" borderId="0" xfId="2" applyFont="1" applyBorder="1"/>
    <xf numFmtId="0" fontId="5" fillId="0" borderId="0" xfId="70" applyFont="1" applyFill="1" applyBorder="1" applyAlignment="1" applyProtection="1">
      <alignment horizontal="left" vertical="top" wrapText="1" indent="4"/>
      <protection locked="0"/>
    </xf>
    <xf numFmtId="3" fontId="5" fillId="0" borderId="0" xfId="70" applyNumberFormat="1" applyFont="1" applyBorder="1" applyAlignment="1"/>
    <xf numFmtId="3" fontId="5" fillId="0" borderId="0" xfId="70" applyNumberFormat="1" applyFont="1" applyFill="1" applyBorder="1" applyAlignment="1" applyProtection="1">
      <alignment vertical="top" wrapText="1"/>
      <protection locked="0"/>
    </xf>
    <xf numFmtId="0" fontId="21" fillId="0" borderId="0" xfId="70" applyFont="1" applyBorder="1" applyAlignment="1">
      <alignment wrapText="1"/>
    </xf>
    <xf numFmtId="3" fontId="21" fillId="0" borderId="0" xfId="70" applyNumberFormat="1" applyFont="1" applyBorder="1" applyAlignment="1">
      <alignment wrapText="1"/>
    </xf>
    <xf numFmtId="9" fontId="21" fillId="0" borderId="0" xfId="10" applyFont="1" applyBorder="1" applyAlignment="1">
      <alignment wrapText="1"/>
    </xf>
    <xf numFmtId="0" fontId="13" fillId="0" borderId="0" xfId="2" applyFont="1" applyFill="1" applyBorder="1" applyAlignment="1" applyProtection="1">
      <alignment horizontal="left" vertical="top" wrapText="1"/>
      <protection locked="0"/>
    </xf>
    <xf numFmtId="3" fontId="13" fillId="0" borderId="0" xfId="2" applyNumberFormat="1" applyFont="1" applyFill="1" applyBorder="1" applyAlignment="1" applyProtection="1">
      <alignment vertical="top" wrapText="1"/>
      <protection locked="0"/>
    </xf>
    <xf numFmtId="0" fontId="24" fillId="0" borderId="0" xfId="2" applyFont="1" applyBorder="1"/>
    <xf numFmtId="44" fontId="28" fillId="0" borderId="1" xfId="9" applyFont="1" applyFill="1" applyBorder="1" applyAlignment="1">
      <alignment horizontal="center" vertical="top" wrapText="1"/>
    </xf>
    <xf numFmtId="0" fontId="49" fillId="0" borderId="0" xfId="7" applyFont="1" applyAlignment="1">
      <alignment horizontal="left" wrapText="1"/>
    </xf>
    <xf numFmtId="0" fontId="49" fillId="0" borderId="0" xfId="2" applyFont="1" applyAlignment="1">
      <alignment horizontal="left"/>
    </xf>
    <xf numFmtId="0" fontId="27" fillId="0" borderId="0" xfId="2" applyFont="1"/>
    <xf numFmtId="0" fontId="27" fillId="0" borderId="0" xfId="2" applyFont="1" applyAlignment="1">
      <alignment horizontal="left"/>
    </xf>
    <xf numFmtId="0" fontId="5" fillId="0" borderId="0" xfId="2" applyFont="1" applyFill="1"/>
    <xf numFmtId="165" fontId="27" fillId="0" borderId="0" xfId="122" applyNumberFormat="1" applyFont="1" applyFill="1" applyBorder="1" applyAlignment="1">
      <alignment horizontal="left" wrapText="1"/>
    </xf>
    <xf numFmtId="0" fontId="52" fillId="0" borderId="0" xfId="2" applyFont="1" applyFill="1" applyBorder="1"/>
    <xf numFmtId="0" fontId="5" fillId="0" borderId="0" xfId="2" applyFont="1" applyFill="1" applyBorder="1" applyAlignment="1">
      <alignment horizontal="left" vertical="top"/>
    </xf>
    <xf numFmtId="0" fontId="12" fillId="0" borderId="0" xfId="122" applyFont="1" applyFill="1" applyBorder="1" applyAlignment="1" applyProtection="1">
      <alignment horizontal="left" vertical="top"/>
    </xf>
    <xf numFmtId="3" fontId="12" fillId="0" borderId="0" xfId="2" applyNumberFormat="1" applyFont="1" applyFill="1" applyAlignment="1">
      <alignment horizontal="right" vertical="top"/>
    </xf>
    <xf numFmtId="9" fontId="12" fillId="0" borderId="0" xfId="10" applyFont="1" applyFill="1" applyAlignment="1">
      <alignment horizontal="right" vertical="top"/>
    </xf>
    <xf numFmtId="0" fontId="25" fillId="0" borderId="0" xfId="122" applyFont="1" applyFill="1" applyBorder="1" applyAlignment="1" applyProtection="1">
      <alignment horizontal="left" vertical="top" indent="1"/>
    </xf>
    <xf numFmtId="3" fontId="25" fillId="0" borderId="0" xfId="2" applyNumberFormat="1" applyFont="1" applyFill="1" applyAlignment="1">
      <alignment horizontal="right" vertical="top"/>
    </xf>
    <xf numFmtId="3" fontId="5" fillId="0" borderId="0" xfId="2" applyNumberFormat="1" applyFont="1" applyFill="1"/>
    <xf numFmtId="9" fontId="25" fillId="0" borderId="0" xfId="10" applyFont="1" applyFill="1" applyAlignment="1">
      <alignment horizontal="right" vertical="top"/>
    </xf>
    <xf numFmtId="0" fontId="12" fillId="0" borderId="0" xfId="122" applyFont="1" applyFill="1" applyBorder="1" applyAlignment="1">
      <alignment horizontal="left" vertical="top"/>
    </xf>
    <xf numFmtId="0" fontId="25" fillId="0" borderId="0" xfId="122" applyFont="1" applyFill="1" applyBorder="1" applyAlignment="1" applyProtection="1">
      <alignment horizontal="left" vertical="top" indent="2"/>
    </xf>
    <xf numFmtId="0" fontId="26" fillId="0" borderId="0" xfId="2" applyFont="1" applyFill="1"/>
    <xf numFmtId="0" fontId="26" fillId="0" borderId="0" xfId="122" applyFont="1" applyFill="1" applyBorder="1" applyAlignment="1" applyProtection="1">
      <alignment horizontal="right" vertical="top"/>
    </xf>
    <xf numFmtId="3" fontId="26" fillId="0" borderId="0" xfId="2" applyNumberFormat="1" applyFont="1" applyFill="1" applyAlignment="1">
      <alignment horizontal="right" vertical="top"/>
    </xf>
    <xf numFmtId="9" fontId="26" fillId="0" borderId="0" xfId="10" applyFont="1" applyFill="1" applyAlignment="1">
      <alignment horizontal="right" vertical="top"/>
    </xf>
    <xf numFmtId="3" fontId="5" fillId="0" borderId="0" xfId="2" applyNumberFormat="1" applyFont="1" applyFill="1" applyAlignment="1">
      <alignment horizontal="right" vertical="top"/>
    </xf>
    <xf numFmtId="9" fontId="5" fillId="0" borderId="0" xfId="10" applyFont="1" applyFill="1" applyAlignment="1">
      <alignment horizontal="right" vertical="top"/>
    </xf>
    <xf numFmtId="3" fontId="52" fillId="0" borderId="0" xfId="2" applyNumberFormat="1" applyFont="1" applyFill="1" applyAlignment="1">
      <alignment horizontal="right" vertical="top"/>
    </xf>
    <xf numFmtId="9" fontId="52" fillId="0" borderId="0" xfId="10" applyFont="1" applyFill="1" applyAlignment="1">
      <alignment horizontal="right" vertical="top"/>
    </xf>
    <xf numFmtId="0" fontId="5" fillId="0" borderId="0" xfId="2" applyFont="1" applyFill="1" applyAlignment="1">
      <alignment horizontal="left" vertical="top"/>
    </xf>
    <xf numFmtId="49" fontId="53" fillId="0" borderId="0" xfId="122" applyNumberFormat="1" applyFont="1" applyFill="1" applyBorder="1" applyAlignment="1">
      <alignment horizontal="left" vertical="top"/>
    </xf>
    <xf numFmtId="0" fontId="24" fillId="0" borderId="0" xfId="2" applyNumberFormat="1" applyFont="1" applyFill="1" applyAlignment="1">
      <alignment horizontal="left" vertical="top"/>
    </xf>
    <xf numFmtId="0" fontId="24" fillId="0" borderId="0" xfId="102" applyNumberFormat="1" applyFont="1" applyFill="1" applyBorder="1" applyAlignment="1">
      <alignment horizontal="left" vertical="top"/>
    </xf>
    <xf numFmtId="0" fontId="52" fillId="0" borderId="0" xfId="122" applyNumberFormat="1" applyFont="1" applyFill="1" applyBorder="1" applyAlignment="1" applyProtection="1">
      <alignment horizontal="left" vertical="top" indent="1"/>
    </xf>
    <xf numFmtId="9" fontId="5" fillId="0" borderId="0" xfId="10" applyFont="1" applyFill="1"/>
    <xf numFmtId="0" fontId="12" fillId="0" borderId="0" xfId="102" applyNumberFormat="1" applyFont="1" applyFill="1" applyBorder="1" applyAlignment="1">
      <alignment horizontal="left" vertical="top"/>
    </xf>
    <xf numFmtId="0" fontId="5" fillId="0" borderId="0" xfId="2" applyNumberFormat="1" applyFont="1" applyFill="1" applyBorder="1" applyAlignment="1">
      <alignment horizontal="left" vertical="top" indent="1"/>
    </xf>
    <xf numFmtId="0" fontId="24" fillId="0" borderId="0" xfId="102" applyNumberFormat="1" applyFont="1" applyFill="1" applyBorder="1" applyAlignment="1">
      <alignment horizontal="left" vertical="top" wrapText="1"/>
    </xf>
    <xf numFmtId="0" fontId="5" fillId="0" borderId="0" xfId="2" applyNumberFormat="1" applyFont="1" applyFill="1" applyAlignment="1">
      <alignment horizontal="left" vertical="top"/>
    </xf>
    <xf numFmtId="0" fontId="52" fillId="0" borderId="0" xfId="122" applyNumberFormat="1" applyFont="1" applyFill="1" applyBorder="1" applyAlignment="1" applyProtection="1">
      <alignment horizontal="left" vertical="top" indent="2"/>
    </xf>
    <xf numFmtId="0" fontId="5" fillId="0" borderId="0" xfId="2" applyNumberFormat="1" applyFont="1" applyFill="1" applyBorder="1" applyAlignment="1">
      <alignment horizontal="left" vertical="top"/>
    </xf>
    <xf numFmtId="0" fontId="5" fillId="0" borderId="0" xfId="102" applyNumberFormat="1" applyFont="1" applyFill="1" applyBorder="1" applyAlignment="1">
      <alignment horizontal="left" vertical="top" wrapText="1" indent="2"/>
    </xf>
    <xf numFmtId="49" fontId="5" fillId="0" borderId="0" xfId="2" applyNumberFormat="1" applyFont="1" applyFill="1" applyAlignment="1">
      <alignment horizontal="left" vertical="top"/>
    </xf>
    <xf numFmtId="0" fontId="24" fillId="0" borderId="0" xfId="122" applyNumberFormat="1" applyFont="1" applyFill="1" applyBorder="1" applyAlignment="1" applyProtection="1">
      <alignment horizontal="left" vertical="top"/>
    </xf>
    <xf numFmtId="0" fontId="52" fillId="0" borderId="0" xfId="122" applyNumberFormat="1" applyFont="1" applyFill="1" applyBorder="1" applyAlignment="1" applyProtection="1">
      <alignment horizontal="left" vertical="top" wrapText="1" indent="1"/>
    </xf>
    <xf numFmtId="0" fontId="52" fillId="0" borderId="0" xfId="122" applyNumberFormat="1" applyFont="1" applyFill="1" applyBorder="1" applyAlignment="1" applyProtection="1">
      <alignment horizontal="left" vertical="top" indent="3"/>
    </xf>
    <xf numFmtId="3" fontId="5" fillId="0" borderId="0" xfId="122" applyNumberFormat="1" applyFont="1" applyFill="1" applyAlignment="1">
      <alignment horizontal="right" vertical="top"/>
    </xf>
    <xf numFmtId="0" fontId="26" fillId="0" borderId="0" xfId="122" applyNumberFormat="1" applyFont="1" applyFill="1" applyBorder="1" applyAlignment="1" applyProtection="1">
      <alignment horizontal="left" vertical="top" indent="1"/>
    </xf>
    <xf numFmtId="3" fontId="13" fillId="0" borderId="0" xfId="122" applyNumberFormat="1" applyFont="1" applyFill="1" applyAlignment="1">
      <alignment horizontal="right" vertical="top"/>
    </xf>
    <xf numFmtId="9" fontId="13" fillId="0" borderId="0" xfId="10" applyFont="1" applyFill="1" applyAlignment="1">
      <alignment horizontal="right" vertical="top"/>
    </xf>
    <xf numFmtId="0" fontId="13" fillId="0" borderId="0" xfId="122" applyNumberFormat="1" applyFont="1" applyFill="1" applyBorder="1" applyAlignment="1" applyProtection="1">
      <alignment horizontal="left" vertical="top" indent="2"/>
    </xf>
    <xf numFmtId="0" fontId="24" fillId="0" borderId="0" xfId="122" applyNumberFormat="1" applyFont="1" applyFill="1" applyBorder="1" applyAlignment="1" applyProtection="1">
      <alignment horizontal="left" vertical="top" wrapText="1"/>
    </xf>
    <xf numFmtId="3" fontId="52" fillId="0" borderId="0" xfId="2" applyNumberFormat="1" applyFont="1" applyFill="1" applyBorder="1" applyAlignment="1">
      <alignment vertical="top"/>
    </xf>
    <xf numFmtId="9" fontId="52" fillId="0" borderId="0" xfId="10" applyFont="1" applyFill="1" applyBorder="1" applyAlignment="1">
      <alignment vertical="top"/>
    </xf>
    <xf numFmtId="0" fontId="5" fillId="0" borderId="0" xfId="2" applyFont="1" applyFill="1" applyBorder="1" applyAlignment="1"/>
    <xf numFmtId="3" fontId="52" fillId="0" borderId="0" xfId="122" applyNumberFormat="1" applyFont="1" applyFill="1" applyBorder="1" applyAlignment="1" applyProtection="1">
      <alignment horizontal="right" vertical="top"/>
    </xf>
    <xf numFmtId="9" fontId="52" fillId="0" borderId="0" xfId="10" applyFont="1" applyFill="1" applyBorder="1" applyAlignment="1" applyProtection="1">
      <alignment horizontal="right" vertical="top"/>
    </xf>
    <xf numFmtId="0" fontId="52" fillId="0" borderId="0" xfId="122" applyNumberFormat="1" applyFont="1" applyFill="1" applyBorder="1" applyAlignment="1" applyProtection="1">
      <alignment horizontal="left" vertical="top" wrapText="1" indent="2"/>
    </xf>
    <xf numFmtId="0" fontId="28" fillId="0" borderId="30" xfId="2" applyFont="1" applyFill="1" applyBorder="1" applyAlignment="1">
      <alignment horizontal="center" vertical="top" wrapText="1"/>
    </xf>
    <xf numFmtId="0" fontId="5" fillId="0" borderId="0" xfId="0" applyFont="1" applyFill="1"/>
    <xf numFmtId="0" fontId="54" fillId="0" borderId="0" xfId="122" applyFont="1" applyFill="1" applyBorder="1" applyAlignment="1" applyProtection="1">
      <alignment horizontal="left" vertical="top" indent="2"/>
    </xf>
    <xf numFmtId="3" fontId="55" fillId="0" borderId="0" xfId="0" applyNumberFormat="1" applyFont="1" applyFill="1" applyAlignment="1">
      <alignment horizontal="right" vertical="top"/>
    </xf>
    <xf numFmtId="9" fontId="55" fillId="0" borderId="0" xfId="10" applyFont="1" applyFill="1" applyAlignment="1">
      <alignment horizontal="right" vertical="top"/>
    </xf>
    <xf numFmtId="0" fontId="54" fillId="0" borderId="0" xfId="122" applyNumberFormat="1" applyFont="1" applyFill="1" applyBorder="1" applyAlignment="1" applyProtection="1">
      <alignment horizontal="left" vertical="top" indent="2"/>
    </xf>
    <xf numFmtId="0" fontId="56" fillId="0" borderId="0" xfId="122" applyFont="1" applyFill="1" applyBorder="1" applyAlignment="1" applyProtection="1">
      <alignment horizontal="left" vertical="top" indent="3"/>
    </xf>
    <xf numFmtId="3" fontId="56" fillId="0" borderId="0" xfId="122" applyNumberFormat="1" applyFont="1" applyFill="1" applyBorder="1" applyAlignment="1" applyProtection="1">
      <alignment vertical="top"/>
    </xf>
    <xf numFmtId="0" fontId="0" fillId="0" borderId="0" xfId="0" applyBorder="1" applyAlignment="1">
      <alignment horizontal="right"/>
    </xf>
    <xf numFmtId="0" fontId="11" fillId="0" borderId="47" xfId="2" applyFont="1" applyFill="1" applyBorder="1" applyAlignment="1" applyProtection="1">
      <alignment horizontal="center" vertical="top" wrapText="1"/>
    </xf>
    <xf numFmtId="0" fontId="16" fillId="0" borderId="47" xfId="2" applyFont="1" applyFill="1" applyBorder="1" applyAlignment="1" applyProtection="1">
      <alignment horizontal="center" vertical="top" wrapText="1"/>
    </xf>
    <xf numFmtId="3" fontId="5" fillId="0" borderId="47" xfId="2" applyNumberFormat="1" applyFont="1" applyFill="1" applyBorder="1" applyAlignment="1" applyProtection="1">
      <alignment horizontal="center" vertical="top" wrapText="1"/>
    </xf>
    <xf numFmtId="3" fontId="5" fillId="4" borderId="47" xfId="2" applyNumberFormat="1" applyFont="1" applyFill="1" applyBorder="1" applyAlignment="1" applyProtection="1">
      <alignment horizontal="center" vertical="top" wrapText="1"/>
    </xf>
    <xf numFmtId="3" fontId="11" fillId="0" borderId="47" xfId="2" applyNumberFormat="1" applyFont="1" applyFill="1" applyBorder="1" applyAlignment="1" applyProtection="1">
      <alignment horizontal="center" vertical="top" wrapText="1"/>
    </xf>
    <xf numFmtId="0" fontId="12" fillId="3" borderId="47" xfId="4" applyFont="1" applyFill="1" applyBorder="1" applyAlignment="1" applyProtection="1">
      <alignment horizontal="left" vertical="top" wrapText="1"/>
      <protection locked="0"/>
    </xf>
    <xf numFmtId="0" fontId="12" fillId="2" borderId="47" xfId="123" applyFont="1" applyFill="1" applyBorder="1" applyAlignment="1" applyProtection="1">
      <alignment horizontal="left" vertical="top" wrapText="1"/>
      <protection locked="0"/>
    </xf>
    <xf numFmtId="0" fontId="18" fillId="2" borderId="47" xfId="123" applyFont="1" applyFill="1" applyBorder="1" applyAlignment="1" applyProtection="1">
      <alignment horizontal="left" vertical="top"/>
      <protection locked="0"/>
    </xf>
    <xf numFmtId="0" fontId="23" fillId="2" borderId="47" xfId="123" applyFont="1" applyFill="1" applyBorder="1" applyAlignment="1" applyProtection="1">
      <alignment horizontal="left" vertical="top"/>
      <protection locked="0"/>
    </xf>
    <xf numFmtId="3" fontId="23" fillId="2" borderId="47" xfId="123" applyNumberFormat="1" applyFont="1" applyFill="1" applyBorder="1" applyAlignment="1" applyProtection="1">
      <alignment horizontal="right" vertical="top"/>
      <protection locked="0"/>
    </xf>
    <xf numFmtId="0" fontId="5" fillId="0" borderId="4" xfId="123" applyFont="1" applyFill="1" applyBorder="1" applyAlignment="1" applyProtection="1">
      <alignment horizontal="right" vertical="top" wrapText="1"/>
      <protection locked="0"/>
    </xf>
    <xf numFmtId="0" fontId="13" fillId="0" borderId="2" xfId="123" applyFont="1" applyFill="1" applyBorder="1" applyAlignment="1" applyProtection="1">
      <alignment horizontal="left" vertical="top"/>
      <protection locked="0"/>
    </xf>
    <xf numFmtId="0" fontId="21" fillId="0" borderId="12" xfId="123" applyFont="1" applyFill="1" applyBorder="1" applyAlignment="1" applyProtection="1">
      <alignment horizontal="left" vertical="top"/>
      <protection locked="0"/>
    </xf>
    <xf numFmtId="3" fontId="21" fillId="0" borderId="12" xfId="123" applyNumberFormat="1" applyFont="1" applyFill="1" applyBorder="1" applyAlignment="1" applyProtection="1">
      <alignment horizontal="right" vertical="top"/>
      <protection locked="0"/>
    </xf>
    <xf numFmtId="0" fontId="5" fillId="0" borderId="7" xfId="123" applyFont="1" applyFill="1" applyBorder="1" applyAlignment="1" applyProtection="1">
      <alignment horizontal="left" vertical="top" wrapText="1"/>
      <protection locked="0"/>
    </xf>
    <xf numFmtId="0" fontId="13" fillId="0" borderId="8" xfId="123" applyFont="1" applyFill="1" applyBorder="1" applyAlignment="1" applyProtection="1">
      <alignment horizontal="left" vertical="top"/>
      <protection locked="0"/>
    </xf>
    <xf numFmtId="0" fontId="21" fillId="0" borderId="48" xfId="123" applyFont="1" applyFill="1" applyBorder="1" applyAlignment="1" applyProtection="1">
      <alignment horizontal="left" vertical="top"/>
      <protection locked="0"/>
    </xf>
    <xf numFmtId="3" fontId="21" fillId="0" borderId="48" xfId="123" applyNumberFormat="1" applyFont="1" applyFill="1" applyBorder="1" applyAlignment="1" applyProtection="1">
      <alignment horizontal="right" vertical="top"/>
      <protection locked="0"/>
    </xf>
    <xf numFmtId="0" fontId="13" fillId="0" borderId="47" xfId="4" applyFont="1" applyFill="1" applyBorder="1" applyAlignment="1" applyProtection="1">
      <alignment horizontal="left" vertical="top"/>
      <protection locked="0"/>
    </xf>
    <xf numFmtId="0" fontId="5" fillId="0" borderId="47" xfId="4" applyFont="1" applyFill="1" applyBorder="1" applyAlignment="1" applyProtection="1">
      <alignment horizontal="left" vertical="top"/>
      <protection locked="0"/>
    </xf>
    <xf numFmtId="3" fontId="5" fillId="0" borderId="47" xfId="4" applyNumberFormat="1" applyFont="1" applyFill="1" applyBorder="1" applyAlignment="1" applyProtection="1">
      <alignment vertical="top"/>
      <protection locked="0"/>
    </xf>
    <xf numFmtId="0" fontId="5" fillId="0" borderId="47" xfId="4" applyFont="1" applyFill="1" applyBorder="1" applyAlignment="1" applyProtection="1">
      <alignment horizontal="left" vertical="top" wrapText="1"/>
      <protection locked="0"/>
    </xf>
    <xf numFmtId="3" fontId="5" fillId="0" borderId="49" xfId="4" applyNumberFormat="1" applyFont="1" applyFill="1" applyBorder="1" applyAlignment="1" applyProtection="1">
      <alignment vertical="top"/>
      <protection locked="0"/>
    </xf>
    <xf numFmtId="0" fontId="12" fillId="0" borderId="0" xfId="2" applyFont="1" applyBorder="1"/>
    <xf numFmtId="3" fontId="5" fillId="0" borderId="0" xfId="2" applyNumberFormat="1"/>
    <xf numFmtId="0" fontId="6" fillId="5" borderId="0" xfId="7" applyFont="1" applyFill="1" applyAlignment="1">
      <alignment horizontal="center"/>
    </xf>
    <xf numFmtId="0" fontId="28" fillId="0" borderId="3" xfId="9" applyNumberFormat="1" applyFont="1" applyFill="1" applyBorder="1" applyAlignment="1">
      <alignment horizontal="center" vertical="top" wrapText="1"/>
    </xf>
    <xf numFmtId="0" fontId="28" fillId="0" borderId="30" xfId="9" applyNumberFormat="1" applyFont="1" applyFill="1" applyBorder="1" applyAlignment="1">
      <alignment horizontal="center" vertical="top" wrapText="1"/>
    </xf>
    <xf numFmtId="0" fontId="28" fillId="0" borderId="6" xfId="9" applyNumberFormat="1" applyFont="1" applyFill="1" applyBorder="1" applyAlignment="1">
      <alignment horizontal="center" vertical="top" wrapText="1"/>
    </xf>
    <xf numFmtId="44" fontId="28" fillId="0" borderId="9" xfId="9" applyFont="1" applyFill="1" applyBorder="1" applyAlignment="1">
      <alignment horizontal="center" vertical="top" wrapText="1"/>
    </xf>
    <xf numFmtId="44" fontId="28" fillId="0" borderId="8" xfId="9" applyFont="1" applyFill="1" applyBorder="1" applyAlignment="1">
      <alignment horizontal="center" vertical="top" wrapText="1"/>
    </xf>
    <xf numFmtId="44" fontId="28" fillId="0" borderId="1" xfId="9" applyFont="1" applyFill="1" applyBorder="1" applyAlignment="1">
      <alignment horizontal="center" vertical="top" wrapText="1"/>
    </xf>
    <xf numFmtId="0" fontId="28" fillId="0" borderId="3" xfId="2" applyFont="1" applyFill="1" applyBorder="1" applyAlignment="1">
      <alignment horizontal="center" vertical="top" wrapText="1"/>
    </xf>
    <xf numFmtId="0" fontId="28" fillId="0" borderId="30" xfId="2" applyFont="1" applyFill="1" applyBorder="1" applyAlignment="1">
      <alignment horizontal="center" vertical="top" wrapText="1"/>
    </xf>
    <xf numFmtId="44" fontId="28" fillId="0" borderId="3" xfId="9" applyFont="1" applyFill="1" applyBorder="1" applyAlignment="1">
      <alignment horizontal="center" vertical="top" wrapText="1"/>
    </xf>
    <xf numFmtId="44" fontId="28" fillId="0" borderId="6" xfId="9" applyFont="1" applyFill="1" applyBorder="1" applyAlignment="1">
      <alignment horizontal="center" vertical="top" wrapText="1"/>
    </xf>
    <xf numFmtId="0" fontId="28" fillId="0" borderId="6" xfId="2" applyFont="1" applyFill="1" applyBorder="1" applyAlignment="1">
      <alignment horizontal="center" vertical="top" wrapText="1"/>
    </xf>
    <xf numFmtId="0" fontId="6" fillId="0" borderId="0" xfId="2" applyFont="1" applyAlignment="1">
      <alignment horizontal="right"/>
    </xf>
    <xf numFmtId="0" fontId="5" fillId="0" borderId="0" xfId="2" applyAlignment="1">
      <alignment horizontal="right"/>
    </xf>
    <xf numFmtId="0" fontId="5" fillId="0" borderId="3" xfId="2" applyBorder="1" applyAlignment="1">
      <alignment horizontal="left"/>
    </xf>
    <xf numFmtId="0" fontId="5" fillId="0" borderId="30" xfId="2" applyBorder="1" applyAlignment="1">
      <alignment horizontal="left"/>
    </xf>
    <xf numFmtId="0" fontId="5" fillId="0" borderId="6" xfId="2" applyBorder="1" applyAlignment="1">
      <alignment horizontal="left"/>
    </xf>
    <xf numFmtId="0" fontId="5" fillId="0" borderId="0" xfId="2" applyAlignment="1">
      <alignment horizontal="left"/>
    </xf>
    <xf numFmtId="0" fontId="5" fillId="0" borderId="1" xfId="2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30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7" xfId="2" applyBorder="1" applyAlignment="1">
      <alignment horizontal="left"/>
    </xf>
    <xf numFmtId="0" fontId="5" fillId="0" borderId="13" xfId="2" applyBorder="1" applyAlignment="1">
      <alignment horizontal="left"/>
    </xf>
    <xf numFmtId="0" fontId="5" fillId="0" borderId="12" xfId="2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31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21" fillId="0" borderId="3" xfId="2" applyFont="1" applyFill="1" applyBorder="1" applyAlignment="1" applyProtection="1">
      <alignment horizontal="left" vertical="top" wrapText="1"/>
      <protection locked="0"/>
    </xf>
    <xf numFmtId="0" fontId="21" fillId="0" borderId="30" xfId="2" applyFont="1" applyFill="1" applyBorder="1" applyAlignment="1" applyProtection="1">
      <alignment horizontal="left" vertical="top" wrapText="1"/>
      <protection locked="0"/>
    </xf>
    <xf numFmtId="0" fontId="13" fillId="0" borderId="4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1" fillId="0" borderId="9" xfId="2" applyFont="1" applyFill="1" applyBorder="1" applyAlignment="1" applyProtection="1">
      <alignment horizontal="center" vertical="top" wrapText="1"/>
    </xf>
    <xf numFmtId="0" fontId="11" fillId="0" borderId="8" xfId="2" applyFont="1" applyFill="1" applyBorder="1" applyAlignment="1" applyProtection="1">
      <alignment horizontal="center" vertical="top" wrapText="1"/>
    </xf>
    <xf numFmtId="0" fontId="4" fillId="0" borderId="9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4" fillId="0" borderId="9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8" xfId="2" applyFont="1" applyBorder="1" applyAlignment="1">
      <alignment horizontal="center" wrapText="1"/>
    </xf>
    <xf numFmtId="0" fontId="4" fillId="0" borderId="32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19" fillId="0" borderId="34" xfId="2" applyFont="1" applyBorder="1" applyAlignment="1">
      <alignment vertical="top" wrapText="1"/>
    </xf>
    <xf numFmtId="0" fontId="19" fillId="0" borderId="30" xfId="2" applyFont="1" applyBorder="1" applyAlignment="1">
      <alignment vertical="top" wrapText="1"/>
    </xf>
    <xf numFmtId="0" fontId="19" fillId="0" borderId="35" xfId="2" applyFont="1" applyBorder="1" applyAlignment="1">
      <alignment vertical="top" wrapText="1"/>
    </xf>
    <xf numFmtId="0" fontId="4" fillId="0" borderId="2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20" fillId="0" borderId="17" xfId="2" applyFont="1" applyBorder="1" applyAlignment="1">
      <alignment horizontal="center" vertical="top" wrapText="1"/>
    </xf>
    <xf numFmtId="0" fontId="20" fillId="0" borderId="36" xfId="2" applyFont="1" applyBorder="1" applyAlignment="1">
      <alignment horizontal="center" vertical="top" wrapText="1"/>
    </xf>
    <xf numFmtId="0" fontId="20" fillId="0" borderId="37" xfId="2" applyFont="1" applyBorder="1" applyAlignment="1">
      <alignment horizontal="center" vertical="top" wrapText="1"/>
    </xf>
    <xf numFmtId="0" fontId="4" fillId="0" borderId="26" xfId="2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12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omma 2" xfId="38"/>
    <cellStyle name="Comma 2 2" xfId="39"/>
    <cellStyle name="Comma 2 3" xfId="40"/>
    <cellStyle name="Comma 2 4" xfId="41"/>
    <cellStyle name="Comma 2 5" xfId="42"/>
    <cellStyle name="Comma 2 6" xfId="43"/>
    <cellStyle name="Comma 3" xfId="44"/>
    <cellStyle name="Comma 4" xfId="45"/>
    <cellStyle name="Currency 2" xfId="9"/>
    <cellStyle name="Excel Built-in Normal" xfId="124"/>
    <cellStyle name="Explanatory Text 2" xfId="46"/>
    <cellStyle name="Good 2" xfId="47"/>
    <cellStyle name="Hea" xfId="48"/>
    <cellStyle name="Hea 2" xfId="49"/>
    <cellStyle name="Heading 1 2" xfId="50"/>
    <cellStyle name="Heading 2 2" xfId="51"/>
    <cellStyle name="Heading 3 2" xfId="52"/>
    <cellStyle name="Heading 4 2" xfId="53"/>
    <cellStyle name="Hoiatustekst" xfId="116"/>
    <cellStyle name="Hyperlink 2" xfId="54"/>
    <cellStyle name="Hyperlink 2 2" xfId="55"/>
    <cellStyle name="Hyperlink_IT_Algu_forma_2007_lv" xfId="117"/>
    <cellStyle name="Input 2" xfId="56"/>
    <cellStyle name="Linked Cell 2" xfId="57"/>
    <cellStyle name="Neutral 2" xfId="58"/>
    <cellStyle name="Normaallaad 2" xfId="1"/>
    <cellStyle name="Normaallaad 3" xfId="59"/>
    <cellStyle name="Normaallaad 4" xfId="115"/>
    <cellStyle name="Normaallaad 4 2" xfId="118"/>
    <cellStyle name="Normaallaad 5" xfId="119"/>
    <cellStyle name="Normaallaad 6" xfId="120"/>
    <cellStyle name="Normaallaad 7" xfId="121"/>
    <cellStyle name="Normaallaad_Leht1" xfId="60"/>
    <cellStyle name="Normal" xfId="0" builtinId="0"/>
    <cellStyle name="Normal 10" xfId="61"/>
    <cellStyle name="Normal 11" xfId="62"/>
    <cellStyle name="Normal 12" xfId="63"/>
    <cellStyle name="Normal 13" xfId="123"/>
    <cellStyle name="Normal 2" xfId="2"/>
    <cellStyle name="Normal 2 2" xfId="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10" xfId="71"/>
    <cellStyle name="Normal 3 10 2" xfId="72"/>
    <cellStyle name="Normal 3 11" xfId="73"/>
    <cellStyle name="Normal 3 11 2" xfId="74"/>
    <cellStyle name="Normal 3 12" xfId="75"/>
    <cellStyle name="Normal 3 13" xfId="76"/>
    <cellStyle name="Normal 3 2" xfId="77"/>
    <cellStyle name="Normal 3 2 2" xfId="78"/>
    <cellStyle name="Normal 3 2 3" xfId="79"/>
    <cellStyle name="Normal 3 3" xfId="80"/>
    <cellStyle name="Normal 3 3 2" xfId="81"/>
    <cellStyle name="Normal 3 4" xfId="82"/>
    <cellStyle name="Normal 3 4 2" xfId="83"/>
    <cellStyle name="Normal 3 5" xfId="84"/>
    <cellStyle name="Normal 3 5 2" xfId="85"/>
    <cellStyle name="Normal 3 6" xfId="86"/>
    <cellStyle name="Normal 3 7" xfId="87"/>
    <cellStyle name="Normal 3 8" xfId="88"/>
    <cellStyle name="Normal 3 8 2" xfId="89"/>
    <cellStyle name="Normal 3 9" xfId="90"/>
    <cellStyle name="Normal 3 9 2" xfId="91"/>
    <cellStyle name="Normal 4" xfId="92"/>
    <cellStyle name="Normal 4 2" xfId="93"/>
    <cellStyle name="Normal 5" xfId="94"/>
    <cellStyle name="Normal 5 2" xfId="95"/>
    <cellStyle name="Normal 5 2 2" xfId="96"/>
    <cellStyle name="Normal 5 3" xfId="97"/>
    <cellStyle name="Normal 6" xfId="98"/>
    <cellStyle name="Normal 7" xfId="99"/>
    <cellStyle name="Normal 7 2" xfId="100"/>
    <cellStyle name="Normal 8" xfId="4"/>
    <cellStyle name="Normal 9" xfId="101"/>
    <cellStyle name="Normal_2002 määrus lisa 5_Lisad 22.02.11 II" xfId="122"/>
    <cellStyle name="Normal_eelarve muutmise vorm" xfId="5"/>
    <cellStyle name="Normal_eelarve muutmise vorm 2 2" xfId="6"/>
    <cellStyle name="Normal_vorm 1 koond" xfId="7"/>
    <cellStyle name="Normal_vorm 1 koond 2 2" xfId="8"/>
    <cellStyle name="Normal_vorm 1 koond_Lisad 22.02.11 II" xfId="102"/>
    <cellStyle name="Note 2" xfId="103"/>
    <cellStyle name="Note 3" xfId="104"/>
    <cellStyle name="Note 4" xfId="105"/>
    <cellStyle name="Output 2" xfId="106"/>
    <cellStyle name="Percent 2" xfId="10"/>
    <cellStyle name="Percent 3" xfId="107"/>
    <cellStyle name="Rõhk5" xfId="108"/>
    <cellStyle name="Rõhk5 2" xfId="109"/>
    <cellStyle name="Rõhk6" xfId="110"/>
    <cellStyle name="Rõhk6 2" xfId="111"/>
    <cellStyle name="Title 2" xfId="112"/>
    <cellStyle name="Total 2" xfId="113"/>
    <cellStyle name="Warning Text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85725</xdr:rowOff>
    </xdr:from>
    <xdr:to>
      <xdr:col>9</xdr:col>
      <xdr:colOff>561975</xdr:colOff>
      <xdr:row>35</xdr:row>
      <xdr:rowOff>76201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" y="4095750"/>
          <a:ext cx="8991600" cy="2419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investeeringuprojektid jaotada järgmiselt: uusehitis - E, rekonstrueerimine või renoveerimine - R, soetused - S. Märkida investeerimisprojekti liigi veergu vastav tähis (kas E, R või S).</a:t>
          </a:r>
          <a:endParaRPr lang="et-EE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Allikad: LE - linnaeelarve vahendid; RE - riigieelarve vahendid; SE - sihtotstarbelised eraldised; VR - välisrahastuse vahendid.</a:t>
          </a:r>
          <a:endParaRPr lang="et-EE" sz="800" b="1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**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 sh Tallinna Linnavolikogu 17. detsembri 2015 määruse nr 29 "Tallinna linna 2016. aasta eelarve" ja Tallinna Linnavolikogu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juuni 2016 määruse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  </a:t>
          </a:r>
          <a:r>
            <a:rPr lang="et-E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x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"Tallinna linna 2016. aasta esimene lisaeelarve" lisas 4 "Investeerimistegevuse eelarve" kinnitatud investeeringud.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**** sh Tallinna Linnavalitsuse 23. märtsi 2016 korraldusega nr 444-k "Tallinna linna 2015. aasta eelarves ülekantavaks määratud kulutuste ülekandmine 2016. eelarveaastasse". </a:t>
          </a: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Investeeringute koondkavas liigendatakse investeeringud järgnevalt: uusehitus, rekonstrueerimine või renoveerimine, soetused.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Investeeringu finantseerimine liigendatakse vastavalt finantseerimisallikatele (linnaeelarve, riigieelarve, välisrahastus, sihtotstarbelised eraldised).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Linnaosa valitsus täidab iga erineva tegevusvaldkonna kohta eraldi vormi 2 (näiteks: tegevusvaldkond teed ja tänavad = vorm 2; tegevusvaldkond kultuur = vorm 2; jne) ja esitab vastava tegevusvaldkonna investeeringute koondvormi seda valdkonda kureerivale ametile paberkandjal ja elektrooniliselt. Linna tugiteenuste, avaliku korra ja turvalisuse valdkondade investeeringute koondvorm esitada linnasekretärile.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Amet koondab talle esitatud vastava tegevusvaldkonna investeeringute taotlused ühele vormile 2, reastades investeeringud prioriteetsuse järjekorras. 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Ameti tegevusvaldkonna investeeringute koondkavasse arvatud iga investeeringu kohta koostatakse eraldi infokaart vormil 3 a. Vorm 3 b täidetakse juhul, kui investeering kinnitatakse eelarves koondina (hõlmab mitut objekti).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6. Amet esitab oma tegevusvaldkonna investeeringute koondkava vormi 2 kohaselt, investeeringute infokaardid vormi 3 a kohaselt ning vajadusel investeeringu koondsumma selgituse vorm 3 b kohaselt ühes exceli tööraamatus (st failis), tehes tööraamatusse nii mitu töölehte (</a:t>
          </a:r>
          <a:r>
            <a:rPr lang="et-E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sheet'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i) kui on investeeringute infokaarte. </a:t>
          </a:r>
          <a:endParaRPr lang="et-E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848475"/>
          <a:ext cx="91535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4"/>
  <sheetViews>
    <sheetView showZeros="0" tabSelected="1" zoomScaleNormal="100" workbookViewId="0"/>
  </sheetViews>
  <sheetFormatPr defaultColWidth="11.42578125" defaultRowHeight="12.75"/>
  <cols>
    <col min="1" max="1" width="49.140625" style="3" customWidth="1"/>
    <col min="2" max="2" width="11.85546875" style="11" bestFit="1" customWidth="1"/>
    <col min="3" max="4" width="11.28515625" style="11" customWidth="1"/>
    <col min="5" max="5" width="9" style="11" customWidth="1"/>
    <col min="6" max="16384" width="11.42578125" style="11"/>
  </cols>
  <sheetData>
    <row r="1" spans="1:5" ht="30">
      <c r="A1" s="201" t="s">
        <v>104</v>
      </c>
      <c r="E1" s="2" t="s">
        <v>9</v>
      </c>
    </row>
    <row r="2" spans="1:5" ht="7.5" customHeight="1">
      <c r="A2" s="7"/>
    </row>
    <row r="3" spans="1:5">
      <c r="A3" s="7"/>
    </row>
    <row r="4" spans="1:5" s="10" customFormat="1">
      <c r="A4" s="125" t="s">
        <v>87</v>
      </c>
      <c r="B4" s="289" t="s">
        <v>123</v>
      </c>
      <c r="C4" s="289"/>
      <c r="D4" s="289"/>
      <c r="E4" s="289"/>
    </row>
    <row r="5" spans="1:5" s="10" customFormat="1" ht="12.75" customHeight="1">
      <c r="A5" s="8"/>
      <c r="B5" s="14" t="s">
        <v>32</v>
      </c>
    </row>
    <row r="6" spans="1:5" s="10" customFormat="1" ht="39" customHeight="1">
      <c r="A6" s="123" t="s">
        <v>84</v>
      </c>
      <c r="B6" s="122" t="s">
        <v>251</v>
      </c>
    </row>
    <row r="7" spans="1:5" s="10" customFormat="1" ht="12.75" customHeight="1">
      <c r="A7" s="119" t="s">
        <v>76</v>
      </c>
      <c r="B7" s="124"/>
    </row>
    <row r="8" spans="1:5" s="10" customFormat="1" ht="12.75" customHeight="1">
      <c r="A8" s="15"/>
      <c r="B8" s="124"/>
    </row>
    <row r="9" spans="1:5" s="10" customFormat="1" ht="12.75" customHeight="1">
      <c r="A9" s="119" t="s">
        <v>77</v>
      </c>
      <c r="B9" s="124"/>
    </row>
    <row r="10" spans="1:5" s="10" customFormat="1" ht="12.75" customHeight="1">
      <c r="A10" s="15"/>
      <c r="B10" s="124"/>
    </row>
    <row r="11" spans="1:5" s="10" customFormat="1" ht="12.75" customHeight="1">
      <c r="A11" s="119" t="s">
        <v>78</v>
      </c>
      <c r="B11" s="124"/>
    </row>
    <row r="12" spans="1:5" s="10" customFormat="1" ht="12.75" customHeight="1">
      <c r="A12" s="19" t="s">
        <v>43</v>
      </c>
      <c r="B12" s="124"/>
    </row>
    <row r="13" spans="1:5" s="10" customFormat="1" ht="12.75" customHeight="1">
      <c r="A13" s="18" t="s">
        <v>41</v>
      </c>
      <c r="B13" s="124"/>
    </row>
    <row r="14" spans="1:5" s="10" customFormat="1" ht="12.75" customHeight="1">
      <c r="A14" s="18" t="s">
        <v>42</v>
      </c>
      <c r="B14" s="124"/>
    </row>
    <row r="15" spans="1:5" s="10" customFormat="1" ht="25.5">
      <c r="A15" s="18" t="s">
        <v>85</v>
      </c>
      <c r="B15" s="124"/>
    </row>
    <row r="16" spans="1:5" s="10" customFormat="1" ht="25.5">
      <c r="A16" s="18" t="s">
        <v>86</v>
      </c>
      <c r="B16" s="124"/>
    </row>
    <row r="17" spans="1:8" s="10" customFormat="1" ht="12.75" customHeight="1">
      <c r="A17" s="17" t="s">
        <v>39</v>
      </c>
      <c r="B17" s="124"/>
    </row>
    <row r="18" spans="1:8" s="10" customFormat="1" ht="12.75" customHeight="1">
      <c r="A18" s="17" t="s">
        <v>40</v>
      </c>
      <c r="B18" s="124"/>
    </row>
    <row r="19" spans="1:8" s="10" customFormat="1" ht="12.75" customHeight="1">
      <c r="A19" s="17"/>
      <c r="B19" s="124"/>
    </row>
    <row r="20" spans="1:8" s="10" customFormat="1" ht="12.75" customHeight="1">
      <c r="A20" s="119" t="s">
        <v>79</v>
      </c>
      <c r="B20" s="124"/>
    </row>
    <row r="21" spans="1:8" s="10" customFormat="1" ht="12.75" customHeight="1">
      <c r="A21" s="16" t="s">
        <v>44</v>
      </c>
      <c r="B21" s="124"/>
    </row>
    <row r="22" spans="1:8" s="10" customFormat="1" ht="25.5">
      <c r="A22" s="18" t="s">
        <v>37</v>
      </c>
      <c r="B22" s="124"/>
    </row>
    <row r="23" spans="1:8" s="10" customFormat="1" ht="12.75" customHeight="1">
      <c r="A23" s="15"/>
      <c r="B23" s="124"/>
    </row>
    <row r="24" spans="1:8" s="10" customFormat="1" ht="12.75" customHeight="1">
      <c r="A24" s="119" t="s">
        <v>243</v>
      </c>
      <c r="B24" s="124"/>
    </row>
    <row r="25" spans="1:8" s="10" customFormat="1" ht="12.75" customHeight="1">
      <c r="A25" s="15"/>
      <c r="B25" s="124"/>
    </row>
    <row r="26" spans="1:8" s="10" customFormat="1" ht="12.75" customHeight="1">
      <c r="A26" s="119" t="s">
        <v>80</v>
      </c>
      <c r="B26" s="124"/>
      <c r="G26" s="11"/>
      <c r="H26" s="11"/>
    </row>
    <row r="27" spans="1:8" s="10" customFormat="1" ht="24.75" customHeight="1">
      <c r="A27" s="18" t="s">
        <v>38</v>
      </c>
      <c r="B27" s="124"/>
      <c r="G27" s="6"/>
      <c r="H27" s="6"/>
    </row>
    <row r="28" spans="1:8" s="10" customFormat="1" ht="12.75" customHeight="1">
      <c r="A28" s="15"/>
      <c r="B28" s="124"/>
    </row>
    <row r="29" spans="1:8" s="10" customFormat="1" ht="12.75" customHeight="1">
      <c r="A29" s="119" t="s">
        <v>81</v>
      </c>
      <c r="B29" s="124"/>
    </row>
    <row r="30" spans="1:8" s="10" customFormat="1" ht="12.75" customHeight="1">
      <c r="A30" s="120"/>
      <c r="B30" s="9"/>
    </row>
    <row r="31" spans="1:8" s="10" customFormat="1" ht="12.75" customHeight="1">
      <c r="A31" s="120"/>
      <c r="B31" s="9"/>
    </row>
    <row r="32" spans="1:8" s="10" customFormat="1" ht="12.75" customHeight="1">
      <c r="A32" s="120"/>
      <c r="B32" s="9"/>
    </row>
    <row r="33" spans="1:6" s="10" customFormat="1" ht="12.75" customHeight="1">
      <c r="A33" s="121" t="s">
        <v>82</v>
      </c>
    </row>
    <row r="34" spans="1:6" ht="14.25" customHeight="1">
      <c r="A34" s="5" t="s">
        <v>83</v>
      </c>
      <c r="B34" s="5"/>
      <c r="C34" s="10"/>
      <c r="D34" s="10"/>
      <c r="E34" s="10"/>
      <c r="F34" s="10"/>
    </row>
    <row r="35" spans="1:6" ht="15" customHeight="1">
      <c r="A35" s="4" t="s">
        <v>10</v>
      </c>
      <c r="B35" s="3"/>
      <c r="C35" s="3"/>
    </row>
    <row r="36" spans="1:6" ht="15" customHeight="1">
      <c r="A36" s="4"/>
      <c r="B36" s="3"/>
      <c r="C36" s="3"/>
    </row>
    <row r="37" spans="1:6" ht="15" customHeight="1">
      <c r="A37" s="4" t="s">
        <v>28</v>
      </c>
      <c r="B37" s="3"/>
      <c r="C37" s="3"/>
    </row>
    <row r="38" spans="1:6">
      <c r="A38" s="13"/>
      <c r="B38"/>
      <c r="C38"/>
    </row>
    <row r="39" spans="1:6">
      <c r="A39" s="13"/>
      <c r="B39"/>
      <c r="C39"/>
    </row>
    <row r="40" spans="1:6">
      <c r="B40" s="3"/>
      <c r="C40" s="3"/>
    </row>
    <row r="41" spans="1:6" s="12" customFormat="1">
      <c r="A41" s="3"/>
      <c r="B41"/>
      <c r="C41"/>
    </row>
    <row r="42" spans="1:6" s="12" customFormat="1">
      <c r="A42" s="1"/>
      <c r="B42"/>
      <c r="C42"/>
    </row>
    <row r="43" spans="1:6">
      <c r="A43" s="1"/>
      <c r="B43" s="3"/>
      <c r="C43" s="3"/>
    </row>
    <row r="44" spans="1:6">
      <c r="B44" s="3"/>
      <c r="C44" s="3"/>
    </row>
    <row r="45" spans="1:6">
      <c r="B45" s="3"/>
      <c r="C45" s="3"/>
    </row>
    <row r="46" spans="1:6">
      <c r="B46" s="3"/>
      <c r="C46" s="3"/>
    </row>
    <row r="47" spans="1:6">
      <c r="B47" s="3"/>
      <c r="C47" s="3"/>
    </row>
    <row r="48" spans="1:6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25" spans="2:3">
      <c r="B125" s="3"/>
      <c r="C125" s="3"/>
    </row>
    <row r="126" spans="2:3">
      <c r="B126" s="3"/>
      <c r="C126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3"/>
      <c r="C130" s="3"/>
    </row>
    <row r="131" spans="2:3">
      <c r="B131" s="3"/>
      <c r="C131" s="3"/>
    </row>
    <row r="132" spans="2:3">
      <c r="B132" s="3"/>
      <c r="C132" s="3"/>
    </row>
    <row r="133" spans="2:3">
      <c r="B133" s="3"/>
      <c r="C133" s="3"/>
    </row>
    <row r="134" spans="2:3">
      <c r="B134" s="3"/>
      <c r="C134" s="3"/>
    </row>
    <row r="135" spans="2:3">
      <c r="B135" s="3"/>
      <c r="C135" s="3"/>
    </row>
    <row r="136" spans="2:3">
      <c r="B136" s="3"/>
      <c r="C136" s="3"/>
    </row>
    <row r="137" spans="2:3">
      <c r="B137" s="3"/>
      <c r="C137" s="3"/>
    </row>
    <row r="138" spans="2:3">
      <c r="B138" s="3"/>
      <c r="C138" s="3"/>
    </row>
    <row r="139" spans="2:3">
      <c r="B139" s="3"/>
      <c r="C139" s="3"/>
    </row>
    <row r="140" spans="2:3">
      <c r="B140" s="3"/>
      <c r="C140" s="3"/>
    </row>
    <row r="141" spans="2:3">
      <c r="B141" s="3"/>
      <c r="C141" s="3"/>
    </row>
    <row r="142" spans="2:3">
      <c r="B142" s="3"/>
      <c r="C142" s="3"/>
    </row>
    <row r="143" spans="2:3">
      <c r="B143" s="3"/>
      <c r="C143" s="3"/>
    </row>
    <row r="144" spans="2:3">
      <c r="B144" s="3"/>
      <c r="C144" s="3"/>
    </row>
    <row r="145" spans="2:3">
      <c r="B145" s="3"/>
      <c r="C145" s="3"/>
    </row>
    <row r="146" spans="2:3">
      <c r="B146" s="3"/>
      <c r="C146" s="3"/>
    </row>
    <row r="147" spans="2:3">
      <c r="B147" s="3"/>
      <c r="C147" s="3"/>
    </row>
    <row r="148" spans="2:3">
      <c r="B148" s="3"/>
      <c r="C148" s="3"/>
    </row>
    <row r="149" spans="2:3">
      <c r="B149" s="3"/>
      <c r="C149" s="3"/>
    </row>
    <row r="150" spans="2:3">
      <c r="B150" s="3"/>
      <c r="C150" s="3"/>
    </row>
    <row r="151" spans="2:3">
      <c r="B151" s="3"/>
      <c r="C151" s="3"/>
    </row>
    <row r="152" spans="2:3">
      <c r="B152" s="3"/>
      <c r="C152" s="3"/>
    </row>
    <row r="153" spans="2:3">
      <c r="B153" s="3"/>
      <c r="C153" s="3"/>
    </row>
    <row r="154" spans="2:3">
      <c r="B154" s="3"/>
      <c r="C154" s="3"/>
    </row>
    <row r="155" spans="2:3">
      <c r="B155" s="3"/>
      <c r="C155" s="3"/>
    </row>
    <row r="156" spans="2:3">
      <c r="B156" s="3"/>
      <c r="C156" s="3"/>
    </row>
    <row r="157" spans="2:3">
      <c r="B157" s="3"/>
      <c r="C157" s="3"/>
    </row>
    <row r="158" spans="2:3">
      <c r="B158" s="3"/>
      <c r="C158" s="3"/>
    </row>
    <row r="159" spans="2:3">
      <c r="B159" s="3"/>
      <c r="C159" s="3"/>
    </row>
    <row r="160" spans="2:3">
      <c r="B160" s="3"/>
      <c r="C160" s="3"/>
    </row>
    <row r="161" spans="2:3">
      <c r="B161" s="3"/>
      <c r="C161" s="3"/>
    </row>
    <row r="162" spans="2:3">
      <c r="B162" s="3"/>
      <c r="C162" s="3"/>
    </row>
    <row r="163" spans="2:3">
      <c r="B163" s="3"/>
      <c r="C163" s="3"/>
    </row>
    <row r="164" spans="2:3">
      <c r="B164" s="3"/>
      <c r="C164" s="3"/>
    </row>
  </sheetData>
  <mergeCells count="1">
    <mergeCell ref="B4:E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Zeros="0" zoomScaleNormal="100" workbookViewId="0"/>
  </sheetViews>
  <sheetFormatPr defaultColWidth="9.140625" defaultRowHeight="12.75"/>
  <cols>
    <col min="1" max="1" width="34" style="136" customWidth="1"/>
    <col min="2" max="2" width="11.85546875" style="136" bestFit="1" customWidth="1"/>
    <col min="3" max="3" width="0" style="136" hidden="1" customWidth="1"/>
    <col min="4" max="4" width="11.7109375" style="136" bestFit="1" customWidth="1"/>
    <col min="5" max="16384" width="9.140625" style="136"/>
  </cols>
  <sheetData>
    <row r="1" spans="1:7" ht="15">
      <c r="A1" s="201" t="s">
        <v>153</v>
      </c>
      <c r="G1" s="2" t="s">
        <v>33</v>
      </c>
    </row>
    <row r="2" spans="1:7" ht="15">
      <c r="A2" s="201"/>
      <c r="G2" s="2"/>
    </row>
    <row r="3" spans="1:7">
      <c r="E3" s="263" t="s">
        <v>32</v>
      </c>
    </row>
    <row r="4" spans="1:7" ht="15">
      <c r="A4" s="137"/>
      <c r="B4" s="290">
        <v>2016</v>
      </c>
      <c r="C4" s="291"/>
      <c r="D4" s="292"/>
      <c r="E4" s="293" t="s">
        <v>130</v>
      </c>
      <c r="F4" s="295" t="s">
        <v>131</v>
      </c>
      <c r="G4" s="295"/>
    </row>
    <row r="5" spans="1:7" ht="29.25" customHeight="1">
      <c r="A5" s="137"/>
      <c r="B5" s="143" t="s">
        <v>126</v>
      </c>
      <c r="C5" s="144" t="s">
        <v>127</v>
      </c>
      <c r="D5" s="145" t="s">
        <v>128</v>
      </c>
      <c r="E5" s="294"/>
      <c r="F5" s="146" t="s">
        <v>31</v>
      </c>
      <c r="G5" s="146" t="s">
        <v>129</v>
      </c>
    </row>
    <row r="6" spans="1:7" ht="12.75" customHeight="1">
      <c r="A6" s="138"/>
      <c r="B6" s="147" t="s">
        <v>31</v>
      </c>
      <c r="F6" s="139">
        <f t="shared" ref="F6" si="0">IF(E6=0,0,E6-D6)</f>
        <v>0</v>
      </c>
      <c r="G6" s="140" t="str">
        <f t="shared" ref="G6" si="1">IF(E6=0,"",F6/D6)</f>
        <v/>
      </c>
    </row>
    <row r="7" spans="1:7" ht="12.75" customHeight="1">
      <c r="B7" s="142"/>
      <c r="C7" s="142"/>
      <c r="F7" s="142"/>
      <c r="G7" s="148"/>
    </row>
    <row r="8" spans="1:7">
      <c r="B8" s="142"/>
    </row>
    <row r="9" spans="1:7">
      <c r="B9" s="142"/>
    </row>
  </sheetData>
  <mergeCells count="3">
    <mergeCell ref="B4:D4"/>
    <mergeCell ref="E4:E5"/>
    <mergeCell ref="F4:G4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Zeros="0" zoomScaleNormal="100" workbookViewId="0"/>
  </sheetViews>
  <sheetFormatPr defaultColWidth="9.140625" defaultRowHeight="12.75"/>
  <cols>
    <col min="1" max="1" width="57.5703125" style="151" customWidth="1"/>
    <col min="2" max="2" width="10.7109375" style="166" bestFit="1" customWidth="1"/>
    <col min="3" max="3" width="10.42578125" style="166" hidden="1" customWidth="1"/>
    <col min="4" max="4" width="10.7109375" style="166" bestFit="1" customWidth="1"/>
    <col min="5" max="5" width="12.28515625" style="150" customWidth="1"/>
    <col min="6" max="16384" width="9.140625" style="150"/>
  </cols>
  <sheetData>
    <row r="1" spans="1:7" ht="15">
      <c r="A1" s="201" t="s">
        <v>154</v>
      </c>
      <c r="G1" s="2" t="s">
        <v>143</v>
      </c>
    </row>
    <row r="2" spans="1:7" ht="15">
      <c r="B2" s="149"/>
      <c r="C2" s="149"/>
      <c r="D2" s="149"/>
      <c r="E2" s="349" t="s">
        <v>252</v>
      </c>
    </row>
    <row r="3" spans="1:7">
      <c r="B3" s="290">
        <v>2016</v>
      </c>
      <c r="C3" s="291"/>
      <c r="D3" s="292"/>
      <c r="E3" s="293" t="s">
        <v>130</v>
      </c>
      <c r="F3" s="295" t="s">
        <v>131</v>
      </c>
      <c r="G3" s="295"/>
    </row>
    <row r="4" spans="1:7" ht="38.25">
      <c r="B4" s="143" t="s">
        <v>126</v>
      </c>
      <c r="C4" s="144" t="s">
        <v>127</v>
      </c>
      <c r="D4" s="145" t="s">
        <v>128</v>
      </c>
      <c r="E4" s="294"/>
      <c r="F4" s="146" t="s">
        <v>31</v>
      </c>
      <c r="G4" s="146" t="s">
        <v>129</v>
      </c>
    </row>
    <row r="6" spans="1:7">
      <c r="A6" s="152" t="s">
        <v>135</v>
      </c>
      <c r="B6" s="153">
        <f>B7+B10</f>
        <v>671159</v>
      </c>
      <c r="C6" s="153">
        <f>C7</f>
        <v>-100000</v>
      </c>
      <c r="D6" s="153">
        <f t="shared" ref="D6:D13" si="0">SUM(B6:C6)</f>
        <v>571159</v>
      </c>
      <c r="F6" s="153">
        <f t="shared" ref="F6:F13" si="1">IF(E6=0,0,E6-D6)</f>
        <v>0</v>
      </c>
      <c r="G6" s="155" t="str">
        <f t="shared" ref="G6:G13" si="2">IF(E6=0,"",F6/D6)</f>
        <v/>
      </c>
    </row>
    <row r="7" spans="1:7" s="154" customFormat="1">
      <c r="A7" s="156" t="s">
        <v>136</v>
      </c>
      <c r="B7" s="157">
        <f>B8+B9</f>
        <v>240996</v>
      </c>
      <c r="C7" s="157">
        <f>C8+C9</f>
        <v>-100000</v>
      </c>
      <c r="D7" s="157">
        <f t="shared" si="0"/>
        <v>140996</v>
      </c>
      <c r="F7" s="157">
        <f t="shared" si="1"/>
        <v>0</v>
      </c>
      <c r="G7" s="159" t="str">
        <f t="shared" si="2"/>
        <v/>
      </c>
    </row>
    <row r="8" spans="1:7">
      <c r="A8" s="163" t="s">
        <v>137</v>
      </c>
      <c r="B8" s="164">
        <v>129800</v>
      </c>
      <c r="C8" s="164">
        <v>-100000</v>
      </c>
      <c r="D8" s="164">
        <f t="shared" si="0"/>
        <v>29800</v>
      </c>
      <c r="F8" s="164">
        <f t="shared" si="1"/>
        <v>0</v>
      </c>
      <c r="G8" s="165" t="str">
        <f t="shared" si="2"/>
        <v/>
      </c>
    </row>
    <row r="9" spans="1:7">
      <c r="A9" s="163" t="s">
        <v>138</v>
      </c>
      <c r="B9" s="164">
        <v>111196</v>
      </c>
      <c r="C9" s="164"/>
      <c r="D9" s="164">
        <f t="shared" si="0"/>
        <v>111196</v>
      </c>
      <c r="F9" s="164">
        <f t="shared" si="1"/>
        <v>0</v>
      </c>
      <c r="G9" s="165" t="str">
        <f t="shared" si="2"/>
        <v/>
      </c>
    </row>
    <row r="10" spans="1:7">
      <c r="A10" s="156" t="s">
        <v>132</v>
      </c>
      <c r="B10" s="157">
        <f>B11+B12</f>
        <v>430163</v>
      </c>
      <c r="C10" s="157"/>
      <c r="D10" s="157">
        <f t="shared" si="0"/>
        <v>430163</v>
      </c>
      <c r="F10" s="157">
        <f t="shared" si="1"/>
        <v>0</v>
      </c>
      <c r="G10" s="159" t="str">
        <f t="shared" si="2"/>
        <v/>
      </c>
    </row>
    <row r="11" spans="1:7" s="158" customFormat="1">
      <c r="A11" s="160" t="s">
        <v>133</v>
      </c>
      <c r="B11" s="161">
        <v>362421</v>
      </c>
      <c r="C11" s="161"/>
      <c r="D11" s="161">
        <f t="shared" si="0"/>
        <v>362421</v>
      </c>
      <c r="F11" s="161">
        <f t="shared" si="1"/>
        <v>0</v>
      </c>
      <c r="G11" s="162" t="str">
        <f t="shared" si="2"/>
        <v/>
      </c>
    </row>
    <row r="12" spans="1:7">
      <c r="A12" s="160" t="s">
        <v>134</v>
      </c>
      <c r="B12" s="161">
        <v>67742</v>
      </c>
      <c r="C12" s="161"/>
      <c r="D12" s="161">
        <f t="shared" si="0"/>
        <v>67742</v>
      </c>
      <c r="F12" s="161">
        <f t="shared" si="1"/>
        <v>0</v>
      </c>
      <c r="G12" s="162" t="str">
        <f t="shared" si="2"/>
        <v/>
      </c>
    </row>
    <row r="13" spans="1:7" s="154" customFormat="1">
      <c r="A13" s="160"/>
      <c r="B13" s="161"/>
      <c r="C13" s="161"/>
      <c r="D13" s="161">
        <f t="shared" si="0"/>
        <v>0</v>
      </c>
      <c r="F13" s="161">
        <f t="shared" si="1"/>
        <v>0</v>
      </c>
      <c r="G13" s="162" t="str">
        <f t="shared" si="2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2.75"/>
  <cols>
    <col min="1" max="1" width="52.7109375" style="20" customWidth="1"/>
    <col min="2" max="2" width="11.140625" style="20" bestFit="1" customWidth="1"/>
    <col min="3" max="3" width="10.42578125" style="20" hidden="1" customWidth="1"/>
    <col min="4" max="4" width="12.5703125" style="20" customWidth="1"/>
    <col min="5" max="5" width="11.140625" style="20" bestFit="1" customWidth="1"/>
    <col min="6" max="16384" width="9.140625" style="20"/>
  </cols>
  <sheetData>
    <row r="1" spans="1:7" ht="15">
      <c r="A1" s="201" t="s">
        <v>155</v>
      </c>
      <c r="G1" s="2" t="s">
        <v>152</v>
      </c>
    </row>
    <row r="2" spans="1:7">
      <c r="E2" s="263" t="s">
        <v>32</v>
      </c>
      <c r="G2" s="2"/>
    </row>
    <row r="3" spans="1:7" ht="14.25">
      <c r="A3" s="167"/>
      <c r="B3" s="290">
        <v>2016</v>
      </c>
      <c r="C3" s="291"/>
      <c r="D3" s="292"/>
      <c r="E3" s="293" t="s">
        <v>130</v>
      </c>
      <c r="F3" s="295" t="s">
        <v>131</v>
      </c>
      <c r="G3" s="295"/>
    </row>
    <row r="4" spans="1:7" ht="25.5">
      <c r="A4" s="167"/>
      <c r="B4" s="143" t="s">
        <v>126</v>
      </c>
      <c r="C4" s="144" t="s">
        <v>127</v>
      </c>
      <c r="D4" s="145" t="s">
        <v>128</v>
      </c>
      <c r="E4" s="294"/>
      <c r="F4" s="146" t="s">
        <v>31</v>
      </c>
      <c r="G4" s="146" t="s">
        <v>129</v>
      </c>
    </row>
    <row r="5" spans="1:7">
      <c r="A5" s="35" t="s">
        <v>144</v>
      </c>
      <c r="B5" s="168">
        <f>B6+B7</f>
        <v>0</v>
      </c>
      <c r="C5" s="169">
        <f>C6+C7</f>
        <v>0</v>
      </c>
      <c r="D5" s="169">
        <f t="shared" ref="D5:D20" si="0">SUM(B5:C5)</f>
        <v>0</v>
      </c>
      <c r="F5" s="168">
        <f t="shared" ref="F5:F24" si="1">IF(E5=0,0,E5-D5)</f>
        <v>0</v>
      </c>
      <c r="G5" s="141" t="str">
        <f t="shared" ref="G5:G24" si="2">IF(E5=0,"",F5/D5)</f>
        <v/>
      </c>
    </row>
    <row r="6" spans="1:7">
      <c r="A6" s="170" t="s">
        <v>145</v>
      </c>
      <c r="B6" s="171"/>
      <c r="C6" s="172"/>
      <c r="D6" s="172"/>
      <c r="F6" s="171">
        <f t="shared" si="1"/>
        <v>0</v>
      </c>
      <c r="G6" s="173" t="str">
        <f t="shared" si="2"/>
        <v/>
      </c>
    </row>
    <row r="7" spans="1:7">
      <c r="A7" s="174" t="s">
        <v>146</v>
      </c>
      <c r="B7" s="171"/>
      <c r="C7" s="171"/>
      <c r="D7" s="171"/>
      <c r="F7" s="171">
        <f t="shared" si="1"/>
        <v>0</v>
      </c>
      <c r="G7" s="173" t="str">
        <f t="shared" si="2"/>
        <v/>
      </c>
    </row>
    <row r="8" spans="1:7">
      <c r="A8" s="177"/>
      <c r="B8" s="172"/>
      <c r="C8" s="178"/>
      <c r="D8" s="178">
        <f t="shared" si="0"/>
        <v>0</v>
      </c>
      <c r="F8" s="172">
        <f t="shared" si="1"/>
        <v>0</v>
      </c>
      <c r="G8" s="179" t="str">
        <f t="shared" si="2"/>
        <v/>
      </c>
    </row>
    <row r="9" spans="1:7">
      <c r="A9" s="35" t="s">
        <v>147</v>
      </c>
      <c r="B9" s="169">
        <f>B11</f>
        <v>0</v>
      </c>
      <c r="C9" s="169"/>
      <c r="D9" s="169">
        <f t="shared" si="0"/>
        <v>0</v>
      </c>
      <c r="F9" s="169">
        <f t="shared" si="1"/>
        <v>0</v>
      </c>
      <c r="G9" s="180" t="str">
        <f t="shared" si="2"/>
        <v/>
      </c>
    </row>
    <row r="10" spans="1:7">
      <c r="A10" s="170" t="s">
        <v>145</v>
      </c>
      <c r="B10" s="169"/>
      <c r="C10" s="169"/>
      <c r="D10" s="169"/>
      <c r="F10" s="169"/>
      <c r="G10" s="180"/>
    </row>
    <row r="11" spans="1:7">
      <c r="A11" s="181" t="s">
        <v>146</v>
      </c>
      <c r="B11" s="182"/>
      <c r="C11" s="182"/>
      <c r="D11" s="182"/>
      <c r="F11" s="182">
        <f t="shared" si="1"/>
        <v>0</v>
      </c>
      <c r="G11" s="183" t="str">
        <f t="shared" si="2"/>
        <v/>
      </c>
    </row>
    <row r="12" spans="1:7">
      <c r="A12" s="184"/>
      <c r="B12" s="185"/>
      <c r="C12" s="186"/>
      <c r="D12" s="186"/>
      <c r="F12" s="185">
        <f t="shared" si="1"/>
        <v>0</v>
      </c>
      <c r="G12" s="187" t="str">
        <f t="shared" si="2"/>
        <v/>
      </c>
    </row>
    <row r="13" spans="1:7">
      <c r="A13" s="177"/>
      <c r="B13" s="172"/>
      <c r="C13" s="178"/>
      <c r="D13" s="178">
        <f t="shared" si="0"/>
        <v>0</v>
      </c>
      <c r="F13" s="172">
        <f t="shared" si="1"/>
        <v>0</v>
      </c>
      <c r="G13" s="179" t="str">
        <f t="shared" si="2"/>
        <v/>
      </c>
    </row>
    <row r="14" spans="1:7">
      <c r="A14" s="35" t="s">
        <v>148</v>
      </c>
      <c r="B14" s="188">
        <f>B15+B22</f>
        <v>19451</v>
      </c>
      <c r="C14" s="188">
        <f>C15+C22</f>
        <v>38794</v>
      </c>
      <c r="D14" s="188">
        <f t="shared" si="0"/>
        <v>58245</v>
      </c>
      <c r="F14" s="188">
        <f t="shared" si="1"/>
        <v>0</v>
      </c>
      <c r="G14" s="189" t="str">
        <f t="shared" si="2"/>
        <v/>
      </c>
    </row>
    <row r="15" spans="1:7">
      <c r="A15" s="177" t="s">
        <v>145</v>
      </c>
      <c r="B15" s="171">
        <f>B17</f>
        <v>19451</v>
      </c>
      <c r="C15" s="171">
        <f t="shared" ref="C15:D15" si="3">C17</f>
        <v>38794</v>
      </c>
      <c r="D15" s="171">
        <f t="shared" si="3"/>
        <v>58245</v>
      </c>
      <c r="F15" s="171">
        <f t="shared" si="1"/>
        <v>0</v>
      </c>
      <c r="G15" s="173" t="str">
        <f t="shared" si="2"/>
        <v/>
      </c>
    </row>
    <row r="16" spans="1:7">
      <c r="A16" s="190"/>
      <c r="B16" s="172"/>
      <c r="C16" s="175"/>
      <c r="D16" s="175">
        <f t="shared" si="0"/>
        <v>0</v>
      </c>
      <c r="F16" s="172">
        <f t="shared" si="1"/>
        <v>0</v>
      </c>
      <c r="G16" s="179" t="str">
        <f t="shared" si="2"/>
        <v/>
      </c>
    </row>
    <row r="17" spans="1:7">
      <c r="A17" s="191" t="s">
        <v>123</v>
      </c>
      <c r="B17" s="192">
        <f>B18+B19</f>
        <v>19451</v>
      </c>
      <c r="C17" s="193">
        <f>SUM(C18:C20)</f>
        <v>38794</v>
      </c>
      <c r="D17" s="193">
        <f t="shared" si="0"/>
        <v>58245</v>
      </c>
      <c r="F17" s="192">
        <f t="shared" si="1"/>
        <v>0</v>
      </c>
      <c r="G17" s="179" t="str">
        <f t="shared" si="2"/>
        <v/>
      </c>
    </row>
    <row r="18" spans="1:7">
      <c r="A18" s="194" t="s">
        <v>149</v>
      </c>
      <c r="B18" s="175">
        <v>248</v>
      </c>
      <c r="C18" s="195"/>
      <c r="D18" s="195">
        <f t="shared" si="0"/>
        <v>248</v>
      </c>
      <c r="F18" s="175">
        <f t="shared" si="1"/>
        <v>0</v>
      </c>
      <c r="G18" s="176" t="str">
        <f t="shared" si="2"/>
        <v/>
      </c>
    </row>
    <row r="19" spans="1:7" ht="13.5" customHeight="1">
      <c r="A19" s="194" t="s">
        <v>150</v>
      </c>
      <c r="B19" s="175">
        <v>19203</v>
      </c>
      <c r="C19" s="195">
        <v>4114</v>
      </c>
      <c r="D19" s="195">
        <f t="shared" si="0"/>
        <v>23317</v>
      </c>
      <c r="F19" s="175">
        <f t="shared" si="1"/>
        <v>0</v>
      </c>
      <c r="G19" s="176" t="str">
        <f t="shared" si="2"/>
        <v/>
      </c>
    </row>
    <row r="20" spans="1:7" ht="13.5" customHeight="1">
      <c r="A20" s="194" t="s">
        <v>151</v>
      </c>
      <c r="B20" s="195"/>
      <c r="C20" s="195">
        <v>34680</v>
      </c>
      <c r="D20" s="195">
        <f t="shared" si="0"/>
        <v>34680</v>
      </c>
      <c r="F20" s="195">
        <f t="shared" si="1"/>
        <v>0</v>
      </c>
      <c r="G20" s="196" t="str">
        <f t="shared" si="2"/>
        <v/>
      </c>
    </row>
    <row r="21" spans="1:7">
      <c r="A21" s="197"/>
      <c r="B21" s="172"/>
      <c r="C21" s="198"/>
      <c r="D21" s="198"/>
      <c r="F21" s="172">
        <f t="shared" si="1"/>
        <v>0</v>
      </c>
      <c r="G21" s="179" t="str">
        <f t="shared" si="2"/>
        <v/>
      </c>
    </row>
    <row r="22" spans="1:7">
      <c r="A22" s="199" t="s">
        <v>146</v>
      </c>
      <c r="B22" s="171"/>
      <c r="C22" s="171"/>
      <c r="D22" s="171"/>
      <c r="F22" s="171">
        <f t="shared" si="1"/>
        <v>0</v>
      </c>
      <c r="G22" s="173" t="str">
        <f t="shared" si="2"/>
        <v/>
      </c>
    </row>
    <row r="23" spans="1:7">
      <c r="A23" s="199"/>
      <c r="B23" s="171"/>
      <c r="C23" s="171"/>
      <c r="D23" s="171"/>
      <c r="F23" s="171">
        <f t="shared" si="1"/>
        <v>0</v>
      </c>
      <c r="G23" s="173" t="str">
        <f t="shared" si="2"/>
        <v/>
      </c>
    </row>
    <row r="24" spans="1:7">
      <c r="A24" s="287" t="s">
        <v>78</v>
      </c>
      <c r="B24" s="188">
        <f>B5+B9+B14</f>
        <v>19451</v>
      </c>
      <c r="C24" s="188">
        <f>C5+C9+C14</f>
        <v>38794</v>
      </c>
      <c r="D24" s="188">
        <f>D5+D9+D14</f>
        <v>58245</v>
      </c>
      <c r="E24" s="288"/>
      <c r="F24" s="188">
        <f t="shared" si="1"/>
        <v>0</v>
      </c>
      <c r="G24" s="189" t="str">
        <f t="shared" si="2"/>
        <v/>
      </c>
    </row>
  </sheetData>
  <mergeCells count="3">
    <mergeCell ref="B3:D3"/>
    <mergeCell ref="E3:E4"/>
    <mergeCell ref="F3:G3"/>
  </mergeCells>
  <pageMargins left="1.1811023622047245" right="0.47244094488188981" top="0.47244094488188981" bottom="0.98425196850393704" header="0.51181102362204722" footer="0.51181102362204722"/>
  <pageSetup paperSize="9" scale="7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showZeros="0" zoomScaleNormal="100" zoomScaleSheetLayoutView="85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/>
  <cols>
    <col min="1" max="1" width="7.28515625" style="205" hidden="1" customWidth="1"/>
    <col min="2" max="2" width="9.140625" style="205" hidden="1" customWidth="1"/>
    <col min="3" max="3" width="40.28515625" style="177" customWidth="1"/>
    <col min="4" max="4" width="14.5703125" style="207" customWidth="1"/>
    <col min="5" max="5" width="12.7109375" style="205" hidden="1" customWidth="1"/>
    <col min="6" max="6" width="14.140625" style="207" customWidth="1"/>
    <col min="7" max="7" width="11.42578125" style="205" customWidth="1"/>
    <col min="8" max="8" width="9.85546875" style="205" bestFit="1" customWidth="1"/>
    <col min="9" max="9" width="9.140625" style="205"/>
    <col min="10" max="10" width="12.140625" style="205" customWidth="1"/>
    <col min="11" max="11" width="38.7109375" style="205" customWidth="1"/>
    <col min="12" max="16384" width="9.140625" style="205"/>
  </cols>
  <sheetData>
    <row r="1" spans="1:17" ht="15">
      <c r="C1" s="206" t="s">
        <v>102</v>
      </c>
      <c r="K1" s="2" t="s">
        <v>209</v>
      </c>
    </row>
    <row r="2" spans="1:17">
      <c r="G2" s="349" t="s">
        <v>252</v>
      </c>
    </row>
    <row r="3" spans="1:17" ht="15" customHeight="1">
      <c r="C3" s="206"/>
      <c r="D3" s="296">
        <v>2016</v>
      </c>
      <c r="E3" s="297"/>
      <c r="F3" s="297"/>
      <c r="G3" s="255">
        <v>2017</v>
      </c>
      <c r="H3" s="298" t="s">
        <v>156</v>
      </c>
      <c r="I3" s="299"/>
      <c r="J3" s="296">
        <v>2017</v>
      </c>
      <c r="K3" s="300"/>
    </row>
    <row r="4" spans="1:17" ht="12.75" customHeight="1">
      <c r="D4" s="295" t="s">
        <v>126</v>
      </c>
      <c r="E4" s="200" t="s">
        <v>127</v>
      </c>
      <c r="F4" s="295" t="s">
        <v>128</v>
      </c>
      <c r="G4" s="295" t="s">
        <v>157</v>
      </c>
      <c r="H4" s="295" t="s">
        <v>31</v>
      </c>
      <c r="I4" s="295" t="s">
        <v>129</v>
      </c>
      <c r="J4" s="295" t="s">
        <v>158</v>
      </c>
      <c r="K4" s="295" t="s">
        <v>159</v>
      </c>
    </row>
    <row r="5" spans="1:17">
      <c r="C5" s="208"/>
      <c r="D5" s="295"/>
      <c r="E5" s="200"/>
      <c r="F5" s="295"/>
      <c r="G5" s="295"/>
      <c r="H5" s="295"/>
      <c r="I5" s="295"/>
      <c r="J5" s="295"/>
      <c r="K5" s="295"/>
    </row>
    <row r="6" spans="1:17" ht="15.75">
      <c r="C6" s="227" t="s">
        <v>168</v>
      </c>
      <c r="D6" s="222"/>
      <c r="F6" s="222">
        <f t="shared" ref="F6:F83" si="0">SUM(D6:E6)</f>
        <v>0</v>
      </c>
      <c r="H6" s="222">
        <f t="shared" ref="H6:H82" si="1">IF(G6=0,0,G6-F6)</f>
        <v>0</v>
      </c>
      <c r="I6" s="223" t="str">
        <f t="shared" ref="I6:I82" si="2">IF(G6=0,"",H6/F6)</f>
        <v/>
      </c>
    </row>
    <row r="7" spans="1:17">
      <c r="C7" s="226"/>
      <c r="D7" s="222"/>
      <c r="F7" s="222">
        <f t="shared" si="0"/>
        <v>0</v>
      </c>
      <c r="H7" s="222">
        <f t="shared" si="1"/>
        <v>0</v>
      </c>
      <c r="I7" s="223" t="str">
        <f t="shared" si="2"/>
        <v/>
      </c>
    </row>
    <row r="8" spans="1:17">
      <c r="C8" s="209" t="s">
        <v>79</v>
      </c>
      <c r="D8" s="210">
        <f>D16+D23+D37+D42+D48+D53+D61+D64+D67+D71+D73+D77+D80+D86+D89+D91+D93+D96+D99+D101+D111+D114+D119</f>
        <v>21268803</v>
      </c>
      <c r="E8" s="210">
        <f>E16+E23+E37+E42+E48+E53+E61+E64+E67+E71+E73+E77+E80+E86+E89+E91+E93+E96+E99+E101+E111+E114+E119+E21+E123</f>
        <v>1452577</v>
      </c>
      <c r="F8" s="210">
        <f t="shared" si="0"/>
        <v>22721380</v>
      </c>
      <c r="H8" s="210">
        <f t="shared" si="1"/>
        <v>0</v>
      </c>
      <c r="I8" s="211" t="str">
        <f t="shared" si="2"/>
        <v/>
      </c>
    </row>
    <row r="9" spans="1:17">
      <c r="C9" s="212" t="s">
        <v>160</v>
      </c>
      <c r="D9" s="213">
        <v>958675</v>
      </c>
      <c r="E9" s="214"/>
      <c r="F9" s="213">
        <f t="shared" si="0"/>
        <v>958675</v>
      </c>
      <c r="H9" s="213">
        <f t="shared" si="1"/>
        <v>0</v>
      </c>
      <c r="I9" s="215" t="str">
        <f t="shared" si="2"/>
        <v/>
      </c>
    </row>
    <row r="10" spans="1:17">
      <c r="C10" s="216" t="s">
        <v>161</v>
      </c>
      <c r="D10" s="210">
        <f>D11+D13+D12</f>
        <v>21268803</v>
      </c>
      <c r="E10" s="210">
        <f t="shared" ref="E10" si="3">E11+E13+E12</f>
        <v>1452577</v>
      </c>
      <c r="F10" s="210">
        <f t="shared" si="0"/>
        <v>22721380</v>
      </c>
      <c r="H10" s="210">
        <f t="shared" si="1"/>
        <v>0</v>
      </c>
      <c r="I10" s="211" t="str">
        <f t="shared" si="2"/>
        <v/>
      </c>
    </row>
    <row r="11" spans="1:17">
      <c r="C11" s="212" t="s">
        <v>162</v>
      </c>
      <c r="D11" s="213">
        <v>671159</v>
      </c>
      <c r="E11" s="213">
        <v>-100000</v>
      </c>
      <c r="F11" s="213">
        <f t="shared" si="0"/>
        <v>571159</v>
      </c>
      <c r="H11" s="213">
        <f t="shared" si="1"/>
        <v>0</v>
      </c>
      <c r="I11" s="215" t="str">
        <f t="shared" si="2"/>
        <v/>
      </c>
    </row>
    <row r="12" spans="1:17">
      <c r="C12" s="217" t="s">
        <v>169</v>
      </c>
      <c r="D12" s="213">
        <v>19451</v>
      </c>
      <c r="E12" s="213">
        <v>38794</v>
      </c>
      <c r="F12" s="213">
        <f t="shared" si="0"/>
        <v>58245</v>
      </c>
      <c r="H12" s="213">
        <f t="shared" si="1"/>
        <v>0</v>
      </c>
      <c r="I12" s="215" t="str">
        <f t="shared" si="2"/>
        <v/>
      </c>
    </row>
    <row r="13" spans="1:17">
      <c r="C13" s="217" t="s">
        <v>163</v>
      </c>
      <c r="D13" s="213">
        <f>D8-D11-D12</f>
        <v>20578193</v>
      </c>
      <c r="E13" s="213">
        <f t="shared" ref="E13" si="4">E8-E11-E12</f>
        <v>1513783</v>
      </c>
      <c r="F13" s="213">
        <f t="shared" si="0"/>
        <v>22091976</v>
      </c>
      <c r="H13" s="213">
        <f t="shared" si="1"/>
        <v>0</v>
      </c>
      <c r="I13" s="215" t="str">
        <f t="shared" si="2"/>
        <v/>
      </c>
    </row>
    <row r="14" spans="1:17" s="218" customFormat="1">
      <c r="C14" s="219" t="s">
        <v>164</v>
      </c>
      <c r="D14" s="220">
        <f>D24+D54+D62+D65+D78+D81+D87+D94+D97+D112+D115</f>
        <v>7226503</v>
      </c>
      <c r="E14" s="220">
        <f t="shared" ref="E14" si="5">E24+E54+E62+E65+E78+E81+E87+E94+E97+E112+E115</f>
        <v>415710</v>
      </c>
      <c r="F14" s="220">
        <f t="shared" si="0"/>
        <v>7642213</v>
      </c>
      <c r="G14" s="220"/>
      <c r="H14" s="220">
        <f t="shared" si="1"/>
        <v>0</v>
      </c>
      <c r="I14" s="221" t="str">
        <f t="shared" si="2"/>
        <v/>
      </c>
      <c r="J14" s="220"/>
      <c r="K14" s="220"/>
      <c r="L14" s="220"/>
      <c r="M14" s="220"/>
      <c r="N14" s="221"/>
      <c r="Q14" s="214"/>
    </row>
    <row r="15" spans="1:17">
      <c r="C15" s="226"/>
      <c r="D15" s="222"/>
      <c r="E15" s="214"/>
      <c r="F15" s="222">
        <f t="shared" si="0"/>
        <v>0</v>
      </c>
      <c r="H15" s="222">
        <f t="shared" si="1"/>
        <v>0</v>
      </c>
      <c r="I15" s="223" t="str">
        <f t="shared" si="2"/>
        <v/>
      </c>
    </row>
    <row r="16" spans="1:17">
      <c r="A16" s="205" t="s">
        <v>165</v>
      </c>
      <c r="B16" s="205" t="s">
        <v>168</v>
      </c>
      <c r="C16" s="228" t="s">
        <v>170</v>
      </c>
      <c r="D16" s="222">
        <f>3437167-4115</f>
        <v>3433052</v>
      </c>
      <c r="E16" s="214">
        <v>-169408</v>
      </c>
      <c r="F16" s="222">
        <f t="shared" si="0"/>
        <v>3263644</v>
      </c>
      <c r="H16" s="222">
        <f t="shared" si="1"/>
        <v>0</v>
      </c>
      <c r="I16" s="223" t="str">
        <f t="shared" si="2"/>
        <v/>
      </c>
    </row>
    <row r="17" spans="1:17" s="256" customFormat="1">
      <c r="C17" s="257" t="s">
        <v>210</v>
      </c>
      <c r="D17" s="258">
        <v>1835785</v>
      </c>
      <c r="E17" s="258">
        <v>-28836</v>
      </c>
      <c r="F17" s="258">
        <f>SUM(D17:E17)</f>
        <v>1806949</v>
      </c>
      <c r="G17" s="258"/>
      <c r="H17" s="258"/>
      <c r="I17" s="258"/>
      <c r="J17" s="258"/>
      <c r="K17" s="258"/>
      <c r="L17" s="258"/>
      <c r="M17" s="258"/>
      <c r="N17" s="258"/>
      <c r="O17" s="259"/>
      <c r="P17" s="258"/>
      <c r="Q17" s="258"/>
    </row>
    <row r="18" spans="1:17" s="256" customFormat="1">
      <c r="C18" s="257" t="s">
        <v>211</v>
      </c>
      <c r="D18" s="258">
        <v>1242100</v>
      </c>
      <c r="E18" s="258">
        <v>-140572</v>
      </c>
      <c r="F18" s="258">
        <f t="shared" ref="F18:F19" si="6">SUM(D18:E18)</f>
        <v>1101528</v>
      </c>
      <c r="G18" s="258"/>
      <c r="H18" s="258"/>
      <c r="I18" s="258"/>
      <c r="J18" s="258"/>
      <c r="K18" s="258"/>
      <c r="L18" s="258"/>
      <c r="M18" s="258"/>
      <c r="N18" s="258"/>
      <c r="O18" s="259"/>
      <c r="P18" s="258"/>
      <c r="Q18" s="258"/>
    </row>
    <row r="19" spans="1:17" s="256" customFormat="1">
      <c r="C19" s="260" t="s">
        <v>212</v>
      </c>
      <c r="D19" s="258">
        <v>355167</v>
      </c>
      <c r="E19" s="258"/>
      <c r="F19" s="258">
        <f t="shared" si="6"/>
        <v>355167</v>
      </c>
      <c r="G19" s="258"/>
      <c r="H19" s="258"/>
      <c r="I19" s="258"/>
      <c r="J19" s="258"/>
      <c r="K19" s="258"/>
      <c r="L19" s="258"/>
      <c r="M19" s="258"/>
      <c r="N19" s="258"/>
      <c r="O19" s="259"/>
      <c r="P19" s="258"/>
      <c r="Q19" s="258"/>
    </row>
    <row r="20" spans="1:17">
      <c r="C20" s="228"/>
      <c r="D20" s="222"/>
      <c r="E20" s="214"/>
      <c r="F20" s="222">
        <f t="shared" si="0"/>
        <v>0</v>
      </c>
      <c r="H20" s="222">
        <f t="shared" si="1"/>
        <v>0</v>
      </c>
      <c r="I20" s="223" t="str">
        <f t="shared" si="2"/>
        <v/>
      </c>
    </row>
    <row r="21" spans="1:17">
      <c r="A21" s="205" t="s">
        <v>171</v>
      </c>
      <c r="B21" s="205" t="s">
        <v>168</v>
      </c>
      <c r="C21" s="229" t="s">
        <v>172</v>
      </c>
      <c r="D21" s="222"/>
      <c r="E21" s="214">
        <v>796074</v>
      </c>
      <c r="F21" s="222">
        <f t="shared" si="0"/>
        <v>796074</v>
      </c>
      <c r="H21" s="222">
        <f t="shared" si="1"/>
        <v>0</v>
      </c>
      <c r="I21" s="223" t="str">
        <f t="shared" si="2"/>
        <v/>
      </c>
    </row>
    <row r="22" spans="1:17">
      <c r="C22" s="228"/>
      <c r="D22" s="222"/>
      <c r="E22" s="214"/>
      <c r="F22" s="222">
        <f t="shared" si="0"/>
        <v>0</v>
      </c>
      <c r="H22" s="222">
        <f t="shared" si="1"/>
        <v>0</v>
      </c>
      <c r="I22" s="223" t="str">
        <f t="shared" si="2"/>
        <v/>
      </c>
    </row>
    <row r="23" spans="1:17" ht="14.25" customHeight="1">
      <c r="A23" s="205" t="s">
        <v>165</v>
      </c>
      <c r="B23" s="205" t="s">
        <v>168</v>
      </c>
      <c r="C23" s="228" t="s">
        <v>173</v>
      </c>
      <c r="D23" s="222">
        <v>2215105</v>
      </c>
      <c r="E23" s="214">
        <v>100000</v>
      </c>
      <c r="F23" s="222">
        <f t="shared" si="0"/>
        <v>2315105</v>
      </c>
      <c r="H23" s="222">
        <f t="shared" si="1"/>
        <v>0</v>
      </c>
      <c r="I23" s="223" t="str">
        <f t="shared" si="2"/>
        <v/>
      </c>
    </row>
    <row r="24" spans="1:17">
      <c r="C24" s="230" t="s">
        <v>166</v>
      </c>
      <c r="D24" s="224">
        <v>22420</v>
      </c>
      <c r="E24" s="214"/>
      <c r="F24" s="224">
        <f t="shared" si="0"/>
        <v>22420</v>
      </c>
      <c r="H24" s="224">
        <f t="shared" si="1"/>
        <v>0</v>
      </c>
      <c r="I24" s="225" t="str">
        <f t="shared" si="2"/>
        <v/>
      </c>
    </row>
    <row r="25" spans="1:17" s="256" customFormat="1">
      <c r="C25" s="257" t="s">
        <v>213</v>
      </c>
      <c r="D25" s="258">
        <v>161857</v>
      </c>
      <c r="E25" s="258"/>
      <c r="F25" s="258">
        <f>SUM(D25:E25)</f>
        <v>161857</v>
      </c>
      <c r="G25" s="258"/>
      <c r="H25" s="258"/>
      <c r="I25" s="258"/>
      <c r="J25" s="258"/>
      <c r="K25" s="258"/>
      <c r="L25" s="258"/>
      <c r="M25" s="258"/>
      <c r="N25" s="258"/>
      <c r="O25" s="259"/>
      <c r="P25" s="258"/>
      <c r="Q25" s="258"/>
    </row>
    <row r="26" spans="1:17" s="256" customFormat="1">
      <c r="C26" s="257" t="s">
        <v>214</v>
      </c>
      <c r="D26" s="258">
        <v>29655</v>
      </c>
      <c r="E26" s="258"/>
      <c r="F26" s="258">
        <f t="shared" ref="F26:F35" si="7">SUM(D26:E26)</f>
        <v>29655</v>
      </c>
      <c r="G26" s="258"/>
      <c r="H26" s="258"/>
      <c r="I26" s="258"/>
      <c r="J26" s="258"/>
      <c r="K26" s="258"/>
      <c r="L26" s="258"/>
      <c r="M26" s="258"/>
      <c r="N26" s="258"/>
      <c r="O26" s="259"/>
      <c r="P26" s="258"/>
      <c r="Q26" s="258"/>
    </row>
    <row r="27" spans="1:17" s="256" customFormat="1">
      <c r="C27" s="257" t="s">
        <v>215</v>
      </c>
      <c r="D27" s="258">
        <v>53148</v>
      </c>
      <c r="E27" s="258"/>
      <c r="F27" s="258">
        <f t="shared" si="7"/>
        <v>53148</v>
      </c>
      <c r="G27" s="258"/>
      <c r="H27" s="258"/>
      <c r="I27" s="258"/>
      <c r="J27" s="258"/>
      <c r="K27" s="258"/>
      <c r="L27" s="258"/>
      <c r="M27" s="258"/>
      <c r="N27" s="258"/>
      <c r="O27" s="259"/>
      <c r="P27" s="258"/>
      <c r="Q27" s="258"/>
    </row>
    <row r="28" spans="1:17" s="256" customFormat="1">
      <c r="C28" s="257" t="s">
        <v>216</v>
      </c>
      <c r="D28" s="258">
        <v>1177749</v>
      </c>
      <c r="E28" s="258">
        <v>100000</v>
      </c>
      <c r="F28" s="258">
        <f t="shared" si="7"/>
        <v>1277749</v>
      </c>
      <c r="G28" s="258"/>
      <c r="H28" s="258"/>
      <c r="I28" s="258"/>
      <c r="J28" s="258"/>
      <c r="K28" s="258"/>
      <c r="L28" s="258"/>
      <c r="M28" s="258"/>
      <c r="N28" s="258"/>
      <c r="O28" s="259"/>
      <c r="P28" s="258"/>
      <c r="Q28" s="258"/>
    </row>
    <row r="29" spans="1:17" s="256" customFormat="1">
      <c r="C29" s="261" t="s">
        <v>166</v>
      </c>
      <c r="D29" s="262">
        <v>22420</v>
      </c>
      <c r="E29" s="258"/>
      <c r="F29" s="262">
        <f t="shared" si="7"/>
        <v>22420</v>
      </c>
      <c r="G29" s="258"/>
      <c r="H29" s="258"/>
      <c r="I29" s="258"/>
      <c r="J29" s="258"/>
      <c r="K29" s="258"/>
      <c r="L29" s="258"/>
      <c r="M29" s="258"/>
      <c r="N29" s="258"/>
      <c r="O29" s="259"/>
      <c r="P29" s="258"/>
      <c r="Q29" s="258"/>
    </row>
    <row r="30" spans="1:17" s="256" customFormat="1">
      <c r="C30" s="257" t="s">
        <v>217</v>
      </c>
      <c r="D30" s="258">
        <v>660000</v>
      </c>
      <c r="E30" s="258"/>
      <c r="F30" s="258">
        <f t="shared" si="7"/>
        <v>660000</v>
      </c>
      <c r="G30" s="258"/>
      <c r="H30" s="258"/>
      <c r="I30" s="258"/>
      <c r="J30" s="258"/>
      <c r="K30" s="258"/>
      <c r="L30" s="258"/>
      <c r="M30" s="258"/>
      <c r="N30" s="258"/>
      <c r="O30" s="259"/>
      <c r="P30" s="258"/>
      <c r="Q30" s="258"/>
    </row>
    <row r="31" spans="1:17" s="256" customFormat="1">
      <c r="C31" s="257" t="s">
        <v>218</v>
      </c>
      <c r="D31" s="258">
        <v>58000</v>
      </c>
      <c r="E31" s="258"/>
      <c r="F31" s="258">
        <f t="shared" si="7"/>
        <v>58000</v>
      </c>
      <c r="G31" s="258"/>
      <c r="H31" s="258"/>
      <c r="I31" s="258"/>
      <c r="J31" s="258"/>
      <c r="K31" s="258"/>
      <c r="L31" s="258"/>
      <c r="M31" s="258"/>
      <c r="N31" s="258"/>
      <c r="O31" s="259"/>
      <c r="P31" s="258"/>
      <c r="Q31" s="258"/>
    </row>
    <row r="32" spans="1:17" s="256" customFormat="1">
      <c r="C32" s="257" t="s">
        <v>219</v>
      </c>
      <c r="D32" s="258">
        <v>37440</v>
      </c>
      <c r="E32" s="258"/>
      <c r="F32" s="258">
        <f t="shared" si="7"/>
        <v>37440</v>
      </c>
      <c r="G32" s="258"/>
      <c r="H32" s="258"/>
      <c r="I32" s="258"/>
      <c r="J32" s="258"/>
      <c r="K32" s="258"/>
      <c r="L32" s="258"/>
      <c r="M32" s="258"/>
      <c r="N32" s="258"/>
      <c r="O32" s="259"/>
      <c r="P32" s="258"/>
      <c r="Q32" s="258"/>
    </row>
    <row r="33" spans="1:17" s="256" customFormat="1">
      <c r="C33" s="257" t="s">
        <v>220</v>
      </c>
      <c r="D33" s="258">
        <v>10865</v>
      </c>
      <c r="E33" s="258"/>
      <c r="F33" s="258">
        <f t="shared" si="7"/>
        <v>10865</v>
      </c>
      <c r="G33" s="258"/>
      <c r="H33" s="258"/>
      <c r="I33" s="258"/>
      <c r="J33" s="258"/>
      <c r="K33" s="258"/>
      <c r="L33" s="258"/>
      <c r="M33" s="258"/>
      <c r="N33" s="258"/>
      <c r="O33" s="259"/>
      <c r="P33" s="258"/>
      <c r="Q33" s="258"/>
    </row>
    <row r="34" spans="1:17" s="256" customFormat="1">
      <c r="C34" s="257" t="s">
        <v>221</v>
      </c>
      <c r="D34" s="258">
        <v>20000</v>
      </c>
      <c r="E34" s="258"/>
      <c r="F34" s="258">
        <f t="shared" si="7"/>
        <v>20000</v>
      </c>
      <c r="G34" s="258"/>
      <c r="H34" s="258"/>
      <c r="I34" s="258"/>
      <c r="J34" s="258"/>
      <c r="K34" s="258"/>
      <c r="L34" s="258"/>
      <c r="M34" s="258"/>
      <c r="N34" s="258"/>
      <c r="O34" s="259"/>
      <c r="P34" s="258"/>
      <c r="Q34" s="258"/>
    </row>
    <row r="35" spans="1:17" s="256" customFormat="1">
      <c r="C35" s="257" t="s">
        <v>222</v>
      </c>
      <c r="D35" s="258">
        <v>6391</v>
      </c>
      <c r="E35" s="258"/>
      <c r="F35" s="258">
        <f t="shared" si="7"/>
        <v>6391</v>
      </c>
      <c r="G35" s="258"/>
      <c r="H35" s="258"/>
      <c r="I35" s="258"/>
      <c r="J35" s="258"/>
      <c r="K35" s="258"/>
      <c r="L35" s="258"/>
      <c r="M35" s="258"/>
      <c r="N35" s="258"/>
      <c r="O35" s="259"/>
      <c r="P35" s="258"/>
      <c r="Q35" s="258"/>
    </row>
    <row r="36" spans="1:17">
      <c r="C36" s="230"/>
      <c r="D36" s="222"/>
      <c r="E36" s="214"/>
      <c r="F36" s="222">
        <f t="shared" si="0"/>
        <v>0</v>
      </c>
      <c r="H36" s="222">
        <f t="shared" si="1"/>
        <v>0</v>
      </c>
      <c r="I36" s="223" t="str">
        <f t="shared" si="2"/>
        <v/>
      </c>
    </row>
    <row r="37" spans="1:17">
      <c r="A37" s="205" t="s">
        <v>165</v>
      </c>
      <c r="B37" s="205" t="s">
        <v>168</v>
      </c>
      <c r="C37" s="228" t="s">
        <v>174</v>
      </c>
      <c r="D37" s="222">
        <v>203220</v>
      </c>
      <c r="E37" s="214"/>
      <c r="F37" s="222">
        <f t="shared" si="0"/>
        <v>203220</v>
      </c>
      <c r="H37" s="222">
        <f t="shared" si="1"/>
        <v>0</v>
      </c>
      <c r="I37" s="223" t="str">
        <f t="shared" si="2"/>
        <v/>
      </c>
    </row>
    <row r="38" spans="1:17" s="256" customFormat="1">
      <c r="C38" s="257" t="s">
        <v>223</v>
      </c>
      <c r="D38" s="258">
        <v>107700</v>
      </c>
      <c r="E38" s="258"/>
      <c r="F38" s="258">
        <f>SUM(D38:E38)</f>
        <v>107700</v>
      </c>
      <c r="G38" s="258"/>
      <c r="H38" s="258"/>
      <c r="I38" s="258"/>
      <c r="J38" s="258"/>
      <c r="K38" s="258"/>
      <c r="L38" s="258"/>
      <c r="M38" s="258"/>
      <c r="N38" s="258"/>
      <c r="O38" s="259"/>
      <c r="P38" s="258"/>
      <c r="Q38" s="258"/>
    </row>
    <row r="39" spans="1:17" s="256" customFormat="1">
      <c r="C39" s="257" t="s">
        <v>224</v>
      </c>
      <c r="D39" s="258">
        <v>85520</v>
      </c>
      <c r="E39" s="258"/>
      <c r="F39" s="258">
        <f t="shared" ref="F39:F40" si="8">SUM(D39:E39)</f>
        <v>85520</v>
      </c>
      <c r="G39" s="258"/>
      <c r="H39" s="258"/>
      <c r="I39" s="258"/>
      <c r="J39" s="258"/>
      <c r="K39" s="258"/>
      <c r="L39" s="258"/>
      <c r="M39" s="258"/>
      <c r="N39" s="258"/>
      <c r="O39" s="259"/>
      <c r="P39" s="258"/>
      <c r="Q39" s="258"/>
    </row>
    <row r="40" spans="1:17" s="256" customFormat="1">
      <c r="C40" s="257" t="s">
        <v>225</v>
      </c>
      <c r="D40" s="258">
        <v>10000</v>
      </c>
      <c r="E40" s="258"/>
      <c r="F40" s="258">
        <f t="shared" si="8"/>
        <v>10000</v>
      </c>
      <c r="G40" s="258"/>
      <c r="H40" s="258"/>
      <c r="I40" s="258">
        <f t="shared" ref="I40" si="9">SUM(J40:M40)</f>
        <v>0</v>
      </c>
      <c r="J40" s="258"/>
      <c r="K40" s="258"/>
      <c r="L40" s="258"/>
      <c r="M40" s="258"/>
      <c r="N40" s="258">
        <f t="shared" ref="N40" si="10">IF(H40=0,0,H40-G40)</f>
        <v>0</v>
      </c>
      <c r="O40" s="259" t="str">
        <f t="shared" ref="O40" si="11">IF(N40=0,"",N40/G40)</f>
        <v/>
      </c>
      <c r="P40" s="258"/>
      <c r="Q40" s="258"/>
    </row>
    <row r="41" spans="1:17">
      <c r="C41" s="228"/>
      <c r="D41" s="222"/>
      <c r="E41" s="214"/>
      <c r="F41" s="222">
        <f t="shared" si="0"/>
        <v>0</v>
      </c>
      <c r="H41" s="222">
        <f t="shared" si="1"/>
        <v>0</v>
      </c>
      <c r="I41" s="223" t="str">
        <f t="shared" si="2"/>
        <v/>
      </c>
    </row>
    <row r="42" spans="1:17">
      <c r="A42" s="205" t="s">
        <v>165</v>
      </c>
      <c r="B42" s="205" t="s">
        <v>168</v>
      </c>
      <c r="C42" s="228" t="s">
        <v>175</v>
      </c>
      <c r="D42" s="222">
        <v>215565</v>
      </c>
      <c r="E42" s="214">
        <v>6891</v>
      </c>
      <c r="F42" s="222">
        <f t="shared" si="0"/>
        <v>222456</v>
      </c>
      <c r="H42" s="222">
        <f t="shared" si="1"/>
        <v>0</v>
      </c>
      <c r="I42" s="223" t="str">
        <f t="shared" si="2"/>
        <v/>
      </c>
    </row>
    <row r="43" spans="1:17" s="256" customFormat="1">
      <c r="C43" s="257" t="s">
        <v>226</v>
      </c>
      <c r="D43" s="258">
        <v>10800</v>
      </c>
      <c r="E43" s="258"/>
      <c r="F43" s="258">
        <f>SUM(D43:E43)</f>
        <v>10800</v>
      </c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</row>
    <row r="44" spans="1:17" s="256" customFormat="1">
      <c r="C44" s="257" t="s">
        <v>227</v>
      </c>
      <c r="D44" s="258">
        <v>83430</v>
      </c>
      <c r="E44" s="258">
        <v>6891</v>
      </c>
      <c r="F44" s="258">
        <f t="shared" ref="F44:F46" si="12">SUM(D44:E44)</f>
        <v>90321</v>
      </c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</row>
    <row r="45" spans="1:17" s="256" customFormat="1">
      <c r="C45" s="257" t="s">
        <v>228</v>
      </c>
      <c r="D45" s="258">
        <v>114195</v>
      </c>
      <c r="E45" s="258"/>
      <c r="F45" s="258">
        <f t="shared" si="12"/>
        <v>114195</v>
      </c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</row>
    <row r="46" spans="1:17" s="256" customFormat="1">
      <c r="C46" s="257" t="s">
        <v>229</v>
      </c>
      <c r="D46" s="258">
        <v>7140</v>
      </c>
      <c r="E46" s="258"/>
      <c r="F46" s="258">
        <f t="shared" si="12"/>
        <v>7140</v>
      </c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</row>
    <row r="47" spans="1:17">
      <c r="C47" s="228"/>
      <c r="D47" s="214"/>
      <c r="E47" s="214"/>
      <c r="F47" s="214">
        <f t="shared" si="0"/>
        <v>0</v>
      </c>
      <c r="H47" s="214">
        <f t="shared" si="1"/>
        <v>0</v>
      </c>
      <c r="I47" s="231" t="str">
        <f t="shared" si="2"/>
        <v/>
      </c>
    </row>
    <row r="48" spans="1:17">
      <c r="A48" s="205" t="s">
        <v>165</v>
      </c>
      <c r="B48" s="205" t="s">
        <v>168</v>
      </c>
      <c r="C48" s="228" t="s">
        <v>176</v>
      </c>
      <c r="D48" s="222">
        <v>2415837</v>
      </c>
      <c r="E48" s="214">
        <v>39200</v>
      </c>
      <c r="F48" s="222">
        <f t="shared" si="0"/>
        <v>2455037</v>
      </c>
      <c r="H48" s="222">
        <f t="shared" si="1"/>
        <v>0</v>
      </c>
      <c r="I48" s="223" t="str">
        <f t="shared" si="2"/>
        <v/>
      </c>
    </row>
    <row r="49" spans="1:17" s="256" customFormat="1">
      <c r="C49" s="257" t="s">
        <v>230</v>
      </c>
      <c r="D49" s="258">
        <v>2036609</v>
      </c>
      <c r="E49" s="258"/>
      <c r="F49" s="258">
        <f>SUM(D49:E49)</f>
        <v>2036609</v>
      </c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</row>
    <row r="50" spans="1:17" s="256" customFormat="1">
      <c r="C50" s="257" t="s">
        <v>231</v>
      </c>
      <c r="D50" s="258">
        <v>276228</v>
      </c>
      <c r="E50" s="258">
        <v>39200</v>
      </c>
      <c r="F50" s="258">
        <f t="shared" ref="F50:F51" si="13">SUM(D50:E50)</f>
        <v>315428</v>
      </c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</row>
    <row r="51" spans="1:17" s="256" customFormat="1">
      <c r="C51" s="257" t="s">
        <v>232</v>
      </c>
      <c r="D51" s="258">
        <v>103000</v>
      </c>
      <c r="E51" s="258"/>
      <c r="F51" s="258">
        <f t="shared" si="13"/>
        <v>103000</v>
      </c>
      <c r="G51" s="258"/>
      <c r="H51" s="258"/>
      <c r="I51" s="258"/>
      <c r="J51" s="258"/>
      <c r="K51" s="258"/>
      <c r="L51" s="258"/>
      <c r="M51" s="258"/>
      <c r="N51" s="258"/>
      <c r="O51" s="259"/>
      <c r="P51" s="258"/>
      <c r="Q51" s="258"/>
    </row>
    <row r="52" spans="1:17">
      <c r="C52" s="228"/>
      <c r="D52" s="214"/>
      <c r="E52" s="214"/>
      <c r="F52" s="214">
        <f t="shared" si="0"/>
        <v>0</v>
      </c>
      <c r="H52" s="214">
        <f t="shared" si="1"/>
        <v>0</v>
      </c>
      <c r="I52" s="231" t="str">
        <f t="shared" si="2"/>
        <v/>
      </c>
    </row>
    <row r="53" spans="1:17">
      <c r="A53" s="205" t="s">
        <v>165</v>
      </c>
      <c r="B53" s="205" t="s">
        <v>168</v>
      </c>
      <c r="C53" s="228" t="s">
        <v>177</v>
      </c>
      <c r="D53" s="222">
        <v>1378807</v>
      </c>
      <c r="E53" s="214">
        <v>35000</v>
      </c>
      <c r="F53" s="222">
        <f t="shared" si="0"/>
        <v>1413807</v>
      </c>
      <c r="H53" s="222">
        <f t="shared" si="1"/>
        <v>0</v>
      </c>
      <c r="I53" s="223" t="str">
        <f t="shared" si="2"/>
        <v/>
      </c>
    </row>
    <row r="54" spans="1:17">
      <c r="C54" s="230" t="s">
        <v>166</v>
      </c>
      <c r="D54" s="224">
        <v>5000</v>
      </c>
      <c r="E54" s="214"/>
      <c r="F54" s="224">
        <f t="shared" si="0"/>
        <v>5000</v>
      </c>
      <c r="H54" s="224">
        <f t="shared" si="1"/>
        <v>0</v>
      </c>
      <c r="I54" s="225" t="str">
        <f t="shared" si="2"/>
        <v/>
      </c>
    </row>
    <row r="55" spans="1:17" s="256" customFormat="1">
      <c r="C55" s="257" t="s">
        <v>233</v>
      </c>
      <c r="D55" s="258">
        <v>27250</v>
      </c>
      <c r="E55" s="258">
        <v>5000</v>
      </c>
      <c r="F55" s="258">
        <f>SUM(D55:E55)</f>
        <v>32250</v>
      </c>
      <c r="G55" s="258"/>
      <c r="H55" s="258"/>
      <c r="I55" s="258"/>
      <c r="J55" s="258"/>
      <c r="K55" s="258"/>
      <c r="L55" s="258"/>
      <c r="M55" s="258"/>
      <c r="N55" s="258"/>
      <c r="O55" s="259"/>
      <c r="P55" s="258"/>
      <c r="Q55" s="258"/>
    </row>
    <row r="56" spans="1:17" s="256" customFormat="1">
      <c r="C56" s="257" t="s">
        <v>234</v>
      </c>
      <c r="D56" s="258">
        <v>65640</v>
      </c>
      <c r="E56" s="258">
        <v>10000</v>
      </c>
      <c r="F56" s="258">
        <f t="shared" ref="F56:F59" si="14">SUM(D56:E56)</f>
        <v>75640</v>
      </c>
      <c r="G56" s="258"/>
      <c r="H56" s="258"/>
      <c r="I56" s="258"/>
      <c r="J56" s="258"/>
      <c r="K56" s="258"/>
      <c r="L56" s="258"/>
      <c r="M56" s="258"/>
      <c r="N56" s="258"/>
      <c r="O56" s="259"/>
      <c r="P56" s="258"/>
      <c r="Q56" s="258"/>
    </row>
    <row r="57" spans="1:17" s="256" customFormat="1">
      <c r="C57" s="257" t="s">
        <v>235</v>
      </c>
      <c r="D57" s="258">
        <v>87525</v>
      </c>
      <c r="E57" s="258">
        <v>10000</v>
      </c>
      <c r="F57" s="258">
        <f t="shared" si="14"/>
        <v>97525</v>
      </c>
      <c r="G57" s="258"/>
      <c r="H57" s="258"/>
      <c r="I57" s="258"/>
      <c r="J57" s="258"/>
      <c r="K57" s="258"/>
      <c r="L57" s="258"/>
      <c r="M57" s="258"/>
      <c r="N57" s="258"/>
      <c r="O57" s="259"/>
      <c r="P57" s="258"/>
      <c r="Q57" s="258"/>
    </row>
    <row r="58" spans="1:17" s="256" customFormat="1">
      <c r="C58" s="257" t="s">
        <v>236</v>
      </c>
      <c r="D58" s="258">
        <v>1158392</v>
      </c>
      <c r="E58" s="258">
        <v>10000</v>
      </c>
      <c r="F58" s="258">
        <f t="shared" si="14"/>
        <v>1168392</v>
      </c>
      <c r="G58" s="258"/>
      <c r="H58" s="258"/>
      <c r="I58" s="258"/>
      <c r="J58" s="258"/>
      <c r="K58" s="258"/>
      <c r="L58" s="258"/>
      <c r="M58" s="258"/>
      <c r="N58" s="258"/>
      <c r="O58" s="259"/>
      <c r="P58" s="258"/>
      <c r="Q58" s="258"/>
    </row>
    <row r="59" spans="1:17" s="256" customFormat="1">
      <c r="C59" s="261" t="s">
        <v>166</v>
      </c>
      <c r="D59" s="262">
        <v>5000</v>
      </c>
      <c r="E59" s="258"/>
      <c r="F59" s="262">
        <f t="shared" si="14"/>
        <v>5000</v>
      </c>
      <c r="G59" s="258"/>
      <c r="H59" s="258"/>
      <c r="I59" s="258"/>
      <c r="J59" s="258"/>
      <c r="K59" s="258"/>
      <c r="L59" s="258"/>
      <c r="M59" s="258"/>
      <c r="N59" s="258"/>
      <c r="O59" s="259"/>
      <c r="P59" s="258"/>
      <c r="Q59" s="258"/>
    </row>
    <row r="60" spans="1:17">
      <c r="C60" s="232"/>
      <c r="D60" s="222"/>
      <c r="E60" s="214"/>
      <c r="F60" s="222">
        <f t="shared" si="0"/>
        <v>0</v>
      </c>
      <c r="H60" s="222">
        <f t="shared" si="1"/>
        <v>0</v>
      </c>
      <c r="I60" s="223" t="str">
        <f t="shared" si="2"/>
        <v/>
      </c>
    </row>
    <row r="61" spans="1:17">
      <c r="A61" s="205" t="s">
        <v>167</v>
      </c>
      <c r="B61" s="205" t="s">
        <v>168</v>
      </c>
      <c r="C61" s="229" t="s">
        <v>178</v>
      </c>
      <c r="D61" s="222">
        <f>1480038+1913</f>
        <v>1481951</v>
      </c>
      <c r="E61" s="214"/>
      <c r="F61" s="222">
        <f t="shared" si="0"/>
        <v>1481951</v>
      </c>
      <c r="H61" s="222">
        <f t="shared" si="1"/>
        <v>0</v>
      </c>
      <c r="I61" s="223" t="str">
        <f t="shared" si="2"/>
        <v/>
      </c>
    </row>
    <row r="62" spans="1:17">
      <c r="C62" s="230" t="s">
        <v>166</v>
      </c>
      <c r="D62" s="224">
        <f>1100567+1430</f>
        <v>1101997</v>
      </c>
      <c r="E62" s="214"/>
      <c r="F62" s="224">
        <f t="shared" si="0"/>
        <v>1101997</v>
      </c>
      <c r="H62" s="224">
        <f t="shared" si="1"/>
        <v>0</v>
      </c>
      <c r="I62" s="225" t="str">
        <f t="shared" si="2"/>
        <v/>
      </c>
    </row>
    <row r="63" spans="1:17">
      <c r="C63" s="233"/>
      <c r="D63" s="222"/>
      <c r="E63" s="214"/>
      <c r="F63" s="222">
        <f t="shared" si="0"/>
        <v>0</v>
      </c>
      <c r="H63" s="222">
        <f t="shared" si="1"/>
        <v>0</v>
      </c>
      <c r="I63" s="223" t="str">
        <f t="shared" si="2"/>
        <v/>
      </c>
    </row>
    <row r="64" spans="1:17" ht="25.5">
      <c r="A64" s="205" t="s">
        <v>165</v>
      </c>
      <c r="B64" s="205" t="s">
        <v>168</v>
      </c>
      <c r="C64" s="234" t="s">
        <v>179</v>
      </c>
      <c r="D64" s="222">
        <f>7929743+98230+26265-1913-957</f>
        <v>8051368</v>
      </c>
      <c r="E64" s="214">
        <v>556221</v>
      </c>
      <c r="F64" s="222">
        <f t="shared" si="0"/>
        <v>8607589</v>
      </c>
      <c r="H64" s="222">
        <f t="shared" si="1"/>
        <v>0</v>
      </c>
      <c r="I64" s="223" t="str">
        <f t="shared" si="2"/>
        <v/>
      </c>
    </row>
    <row r="65" spans="1:17">
      <c r="C65" s="230" t="s">
        <v>166</v>
      </c>
      <c r="D65" s="224">
        <f>5926564+73416+19630-1430-715</f>
        <v>6017465</v>
      </c>
      <c r="E65" s="224">
        <v>415710</v>
      </c>
      <c r="F65" s="224">
        <f t="shared" si="0"/>
        <v>6433175</v>
      </c>
      <c r="H65" s="224">
        <f t="shared" si="1"/>
        <v>0</v>
      </c>
      <c r="I65" s="225" t="str">
        <f t="shared" si="2"/>
        <v/>
      </c>
    </row>
    <row r="66" spans="1:17">
      <c r="C66" s="235"/>
      <c r="D66" s="222"/>
      <c r="E66" s="214"/>
      <c r="F66" s="222">
        <f t="shared" si="0"/>
        <v>0</v>
      </c>
      <c r="H66" s="222">
        <f t="shared" si="1"/>
        <v>0</v>
      </c>
      <c r="I66" s="223" t="str">
        <f t="shared" si="2"/>
        <v/>
      </c>
    </row>
    <row r="67" spans="1:17">
      <c r="A67" s="205" t="s">
        <v>165</v>
      </c>
      <c r="B67" s="205" t="s">
        <v>168</v>
      </c>
      <c r="C67" s="228" t="s">
        <v>180</v>
      </c>
      <c r="D67" s="222">
        <v>373041</v>
      </c>
      <c r="E67" s="214"/>
      <c r="F67" s="222">
        <f t="shared" si="0"/>
        <v>373041</v>
      </c>
      <c r="H67" s="222">
        <f t="shared" si="1"/>
        <v>0</v>
      </c>
      <c r="I67" s="223" t="str">
        <f t="shared" si="2"/>
        <v/>
      </c>
    </row>
    <row r="68" spans="1:17" s="256" customFormat="1">
      <c r="C68" s="257" t="s">
        <v>237</v>
      </c>
      <c r="D68" s="258">
        <v>160000</v>
      </c>
      <c r="E68" s="258"/>
      <c r="F68" s="258">
        <f>SUM(D68:E68)</f>
        <v>160000</v>
      </c>
      <c r="G68" s="258"/>
      <c r="H68" s="258"/>
      <c r="I68" s="258"/>
      <c r="J68" s="258"/>
      <c r="K68" s="258"/>
      <c r="L68" s="258"/>
      <c r="M68" s="258"/>
      <c r="N68" s="258"/>
      <c r="O68" s="259"/>
      <c r="P68" s="258"/>
      <c r="Q68" s="258"/>
    </row>
    <row r="69" spans="1:17" s="256" customFormat="1">
      <c r="C69" s="257" t="s">
        <v>238</v>
      </c>
      <c r="D69" s="258">
        <v>213041</v>
      </c>
      <c r="E69" s="258"/>
      <c r="F69" s="258">
        <f>SUM(D69:E69)</f>
        <v>213041</v>
      </c>
      <c r="G69" s="258"/>
      <c r="H69" s="258"/>
      <c r="I69" s="258"/>
      <c r="J69" s="258"/>
      <c r="K69" s="258"/>
      <c r="L69" s="258"/>
      <c r="M69" s="258"/>
      <c r="N69" s="258"/>
      <c r="O69" s="259"/>
      <c r="P69" s="258"/>
      <c r="Q69" s="258"/>
    </row>
    <row r="70" spans="1:17">
      <c r="C70" s="236"/>
      <c r="D70" s="222"/>
      <c r="E70" s="214"/>
      <c r="F70" s="222">
        <f t="shared" si="0"/>
        <v>0</v>
      </c>
      <c r="H70" s="222">
        <f t="shared" si="1"/>
        <v>0</v>
      </c>
      <c r="I70" s="223" t="str">
        <f t="shared" si="2"/>
        <v/>
      </c>
    </row>
    <row r="71" spans="1:17">
      <c r="A71" s="205" t="s">
        <v>165</v>
      </c>
      <c r="B71" s="205" t="s">
        <v>168</v>
      </c>
      <c r="C71" s="229" t="s">
        <v>181</v>
      </c>
      <c r="D71" s="222">
        <v>251000</v>
      </c>
      <c r="E71" s="214"/>
      <c r="F71" s="222">
        <f t="shared" si="0"/>
        <v>251000</v>
      </c>
      <c r="H71" s="222">
        <f t="shared" si="1"/>
        <v>0</v>
      </c>
      <c r="I71" s="223" t="str">
        <f t="shared" si="2"/>
        <v/>
      </c>
    </row>
    <row r="72" spans="1:17">
      <c r="C72" s="237"/>
      <c r="D72" s="222"/>
      <c r="E72" s="214"/>
      <c r="F72" s="222">
        <f t="shared" si="0"/>
        <v>0</v>
      </c>
      <c r="H72" s="222">
        <f t="shared" si="1"/>
        <v>0</v>
      </c>
      <c r="I72" s="223" t="str">
        <f t="shared" si="2"/>
        <v/>
      </c>
    </row>
    <row r="73" spans="1:17">
      <c r="A73" s="205" t="s">
        <v>165</v>
      </c>
      <c r="B73" s="205" t="s">
        <v>168</v>
      </c>
      <c r="C73" s="228" t="s">
        <v>182</v>
      </c>
      <c r="D73" s="222">
        <v>341000</v>
      </c>
      <c r="E73" s="214"/>
      <c r="F73" s="222">
        <f t="shared" si="0"/>
        <v>341000</v>
      </c>
      <c r="H73" s="222">
        <f t="shared" si="1"/>
        <v>0</v>
      </c>
      <c r="I73" s="223" t="str">
        <f t="shared" si="2"/>
        <v/>
      </c>
    </row>
    <row r="74" spans="1:17" s="256" customFormat="1">
      <c r="C74" s="257" t="s">
        <v>239</v>
      </c>
      <c r="D74" s="258">
        <v>191000</v>
      </c>
      <c r="E74" s="258"/>
      <c r="F74" s="258">
        <f>SUM(D74:E74)</f>
        <v>191000</v>
      </c>
      <c r="G74" s="258"/>
      <c r="H74" s="258"/>
      <c r="I74" s="258"/>
      <c r="J74" s="258"/>
      <c r="K74" s="258"/>
      <c r="L74" s="258"/>
      <c r="M74" s="258"/>
      <c r="N74" s="258"/>
      <c r="O74" s="259"/>
      <c r="P74" s="258"/>
      <c r="Q74" s="258"/>
    </row>
    <row r="75" spans="1:17" s="256" customFormat="1">
      <c r="C75" s="257" t="s">
        <v>240</v>
      </c>
      <c r="D75" s="258">
        <v>150000</v>
      </c>
      <c r="E75" s="258"/>
      <c r="F75" s="258">
        <f>SUM(D75:E75)</f>
        <v>150000</v>
      </c>
      <c r="G75" s="258"/>
      <c r="H75" s="258"/>
      <c r="I75" s="258"/>
      <c r="J75" s="258"/>
      <c r="K75" s="258"/>
      <c r="L75" s="258"/>
      <c r="M75" s="258"/>
      <c r="N75" s="258"/>
      <c r="O75" s="259"/>
      <c r="P75" s="258"/>
      <c r="Q75" s="258"/>
    </row>
    <row r="76" spans="1:17">
      <c r="C76" s="238"/>
      <c r="D76" s="222"/>
      <c r="E76" s="214"/>
      <c r="F76" s="222">
        <f t="shared" si="0"/>
        <v>0</v>
      </c>
      <c r="H76" s="222">
        <f t="shared" si="1"/>
        <v>0</v>
      </c>
      <c r="I76" s="223" t="str">
        <f t="shared" si="2"/>
        <v/>
      </c>
    </row>
    <row r="77" spans="1:17">
      <c r="A77" s="205" t="s">
        <v>165</v>
      </c>
      <c r="B77" s="205" t="s">
        <v>168</v>
      </c>
      <c r="C77" s="229" t="s">
        <v>183</v>
      </c>
      <c r="D77" s="222">
        <v>31000</v>
      </c>
      <c r="E77" s="214"/>
      <c r="F77" s="222">
        <f t="shared" si="0"/>
        <v>31000</v>
      </c>
      <c r="H77" s="222">
        <f t="shared" si="1"/>
        <v>0</v>
      </c>
      <c r="I77" s="223" t="str">
        <f t="shared" si="2"/>
        <v/>
      </c>
    </row>
    <row r="78" spans="1:17">
      <c r="C78" s="230" t="s">
        <v>166</v>
      </c>
      <c r="D78" s="224">
        <v>10226</v>
      </c>
      <c r="E78" s="214"/>
      <c r="F78" s="224">
        <f t="shared" si="0"/>
        <v>10226</v>
      </c>
      <c r="H78" s="224">
        <f t="shared" si="1"/>
        <v>0</v>
      </c>
      <c r="I78" s="225" t="str">
        <f t="shared" si="2"/>
        <v/>
      </c>
    </row>
    <row r="79" spans="1:17">
      <c r="C79" s="239"/>
      <c r="D79" s="224"/>
      <c r="E79" s="214"/>
      <c r="F79" s="224">
        <f t="shared" si="0"/>
        <v>0</v>
      </c>
      <c r="H79" s="224">
        <f t="shared" si="1"/>
        <v>0</v>
      </c>
      <c r="I79" s="225" t="str">
        <f t="shared" si="2"/>
        <v/>
      </c>
    </row>
    <row r="80" spans="1:17">
      <c r="A80" s="205" t="s">
        <v>165</v>
      </c>
      <c r="B80" s="205" t="s">
        <v>168</v>
      </c>
      <c r="C80" s="240" t="s">
        <v>184</v>
      </c>
      <c r="D80" s="222">
        <f>437470+5000</f>
        <v>442470</v>
      </c>
      <c r="E80" s="214"/>
      <c r="F80" s="222">
        <f t="shared" si="0"/>
        <v>442470</v>
      </c>
      <c r="H80" s="222">
        <f t="shared" si="1"/>
        <v>0</v>
      </c>
      <c r="I80" s="223" t="str">
        <f t="shared" si="2"/>
        <v/>
      </c>
    </row>
    <row r="81" spans="1:9">
      <c r="C81" s="230" t="s">
        <v>166</v>
      </c>
      <c r="D81" s="224">
        <v>47832</v>
      </c>
      <c r="E81" s="214"/>
      <c r="F81" s="224">
        <f t="shared" si="0"/>
        <v>47832</v>
      </c>
      <c r="H81" s="224">
        <f t="shared" si="1"/>
        <v>0</v>
      </c>
      <c r="I81" s="225" t="str">
        <f t="shared" si="2"/>
        <v/>
      </c>
    </row>
    <row r="82" spans="1:9" ht="36">
      <c r="C82" s="241" t="s">
        <v>185</v>
      </c>
      <c r="D82" s="224">
        <v>16000</v>
      </c>
      <c r="E82" s="214"/>
      <c r="F82" s="224">
        <f t="shared" si="0"/>
        <v>16000</v>
      </c>
      <c r="H82" s="224">
        <f t="shared" si="1"/>
        <v>0</v>
      </c>
      <c r="I82" s="225" t="str">
        <f t="shared" si="2"/>
        <v/>
      </c>
    </row>
    <row r="83" spans="1:9">
      <c r="C83" s="236" t="s">
        <v>166</v>
      </c>
      <c r="D83" s="224">
        <v>11958</v>
      </c>
      <c r="E83" s="214"/>
      <c r="F83" s="224">
        <f t="shared" si="0"/>
        <v>11958</v>
      </c>
      <c r="H83" s="224">
        <f t="shared" ref="H83:H127" si="15">IF(G83=0,0,G83-F83)</f>
        <v>0</v>
      </c>
      <c r="I83" s="225" t="str">
        <f t="shared" ref="I83:I127" si="16">IF(G83=0,"",H83/F83)</f>
        <v/>
      </c>
    </row>
    <row r="84" spans="1:9" ht="24">
      <c r="C84" s="241" t="s">
        <v>186</v>
      </c>
      <c r="D84" s="224">
        <v>5000</v>
      </c>
      <c r="E84" s="214"/>
      <c r="F84" s="224">
        <f t="shared" ref="F84:F127" si="17">SUM(D84:E84)</f>
        <v>5000</v>
      </c>
      <c r="H84" s="224">
        <f t="shared" si="15"/>
        <v>0</v>
      </c>
      <c r="I84" s="225" t="str">
        <f t="shared" si="16"/>
        <v/>
      </c>
    </row>
    <row r="85" spans="1:9">
      <c r="C85" s="242"/>
      <c r="D85" s="222"/>
      <c r="E85" s="214"/>
      <c r="F85" s="222">
        <f t="shared" si="17"/>
        <v>0</v>
      </c>
      <c r="H85" s="222">
        <f t="shared" si="15"/>
        <v>0</v>
      </c>
      <c r="I85" s="223" t="str">
        <f t="shared" si="16"/>
        <v/>
      </c>
    </row>
    <row r="86" spans="1:9">
      <c r="A86" s="205" t="s">
        <v>165</v>
      </c>
      <c r="B86" s="205" t="s">
        <v>168</v>
      </c>
      <c r="C86" s="240" t="s">
        <v>187</v>
      </c>
      <c r="D86" s="222">
        <v>30000</v>
      </c>
      <c r="E86" s="214">
        <v>-9524</v>
      </c>
      <c r="F86" s="222">
        <f t="shared" si="17"/>
        <v>20476</v>
      </c>
      <c r="H86" s="222">
        <f t="shared" si="15"/>
        <v>0</v>
      </c>
      <c r="I86" s="223" t="str">
        <f t="shared" si="16"/>
        <v/>
      </c>
    </row>
    <row r="87" spans="1:9">
      <c r="C87" s="230" t="s">
        <v>166</v>
      </c>
      <c r="D87" s="224">
        <v>4000</v>
      </c>
      <c r="E87" s="214"/>
      <c r="F87" s="224">
        <f t="shared" si="17"/>
        <v>4000</v>
      </c>
      <c r="H87" s="224">
        <f t="shared" si="15"/>
        <v>0</v>
      </c>
      <c r="I87" s="225" t="str">
        <f t="shared" si="16"/>
        <v/>
      </c>
    </row>
    <row r="88" spans="1:9">
      <c r="C88" s="230"/>
      <c r="D88" s="224"/>
      <c r="E88" s="214"/>
      <c r="F88" s="224">
        <f t="shared" si="17"/>
        <v>0</v>
      </c>
      <c r="H88" s="224">
        <f t="shared" si="15"/>
        <v>0</v>
      </c>
      <c r="I88" s="225" t="str">
        <f t="shared" si="16"/>
        <v/>
      </c>
    </row>
    <row r="89" spans="1:9">
      <c r="A89" s="205" t="s">
        <v>188</v>
      </c>
      <c r="B89" s="205" t="s">
        <v>168</v>
      </c>
      <c r="C89" s="240" t="s">
        <v>189</v>
      </c>
      <c r="D89" s="222">
        <v>46200</v>
      </c>
      <c r="E89" s="214"/>
      <c r="F89" s="222">
        <f t="shared" si="17"/>
        <v>46200</v>
      </c>
      <c r="H89" s="222">
        <f t="shared" si="15"/>
        <v>0</v>
      </c>
      <c r="I89" s="223" t="str">
        <f t="shared" si="16"/>
        <v/>
      </c>
    </row>
    <row r="90" spans="1:9">
      <c r="C90" s="235"/>
      <c r="D90" s="222"/>
      <c r="E90" s="214"/>
      <c r="F90" s="222">
        <f t="shared" si="17"/>
        <v>0</v>
      </c>
      <c r="H90" s="222">
        <f t="shared" si="15"/>
        <v>0</v>
      </c>
      <c r="I90" s="223" t="str">
        <f t="shared" si="16"/>
        <v/>
      </c>
    </row>
    <row r="91" spans="1:9">
      <c r="A91" s="205" t="s">
        <v>188</v>
      </c>
      <c r="B91" s="205" t="s">
        <v>168</v>
      </c>
      <c r="C91" s="240" t="s">
        <v>190</v>
      </c>
      <c r="D91" s="222">
        <v>60000</v>
      </c>
      <c r="E91" s="214"/>
      <c r="F91" s="222">
        <f t="shared" si="17"/>
        <v>60000</v>
      </c>
      <c r="H91" s="222">
        <f t="shared" si="15"/>
        <v>0</v>
      </c>
      <c r="I91" s="223" t="str">
        <f t="shared" si="16"/>
        <v/>
      </c>
    </row>
    <row r="92" spans="1:9">
      <c r="C92" s="240"/>
      <c r="D92" s="222"/>
      <c r="E92" s="214"/>
      <c r="F92" s="222">
        <f t="shared" si="17"/>
        <v>0</v>
      </c>
      <c r="H92" s="222">
        <f t="shared" si="15"/>
        <v>0</v>
      </c>
      <c r="I92" s="223" t="str">
        <f t="shared" si="16"/>
        <v/>
      </c>
    </row>
    <row r="93" spans="1:9">
      <c r="A93" s="205" t="s">
        <v>188</v>
      </c>
      <c r="B93" s="205" t="s">
        <v>168</v>
      </c>
      <c r="C93" s="228" t="s">
        <v>191</v>
      </c>
      <c r="D93" s="222">
        <v>40785</v>
      </c>
      <c r="E93" s="214"/>
      <c r="F93" s="222">
        <f t="shared" si="17"/>
        <v>40785</v>
      </c>
      <c r="H93" s="222">
        <f t="shared" si="15"/>
        <v>0</v>
      </c>
      <c r="I93" s="223" t="str">
        <f t="shared" si="16"/>
        <v/>
      </c>
    </row>
    <row r="94" spans="1:9">
      <c r="C94" s="230" t="s">
        <v>166</v>
      </c>
      <c r="D94" s="224">
        <v>1200</v>
      </c>
      <c r="E94" s="214"/>
      <c r="F94" s="224">
        <f t="shared" si="17"/>
        <v>1200</v>
      </c>
      <c r="H94" s="224">
        <f t="shared" si="15"/>
        <v>0</v>
      </c>
      <c r="I94" s="225" t="str">
        <f t="shared" si="16"/>
        <v/>
      </c>
    </row>
    <row r="95" spans="1:9">
      <c r="C95" s="230"/>
      <c r="D95" s="222"/>
      <c r="E95" s="214"/>
      <c r="F95" s="222">
        <f t="shared" si="17"/>
        <v>0</v>
      </c>
      <c r="H95" s="222">
        <f t="shared" si="15"/>
        <v>0</v>
      </c>
      <c r="I95" s="223" t="str">
        <f t="shared" si="16"/>
        <v/>
      </c>
    </row>
    <row r="96" spans="1:9">
      <c r="A96" s="205" t="s">
        <v>167</v>
      </c>
      <c r="B96" s="205" t="s">
        <v>168</v>
      </c>
      <c r="C96" s="228" t="s">
        <v>192</v>
      </c>
      <c r="D96" s="222">
        <v>17556</v>
      </c>
      <c r="E96" s="214"/>
      <c r="F96" s="222">
        <f t="shared" si="17"/>
        <v>17556</v>
      </c>
      <c r="H96" s="222">
        <f t="shared" si="15"/>
        <v>0</v>
      </c>
      <c r="I96" s="223" t="str">
        <f t="shared" si="16"/>
        <v/>
      </c>
    </row>
    <row r="97" spans="1:9">
      <c r="C97" s="230" t="s">
        <v>166</v>
      </c>
      <c r="D97" s="224">
        <v>13200</v>
      </c>
      <c r="E97" s="214"/>
      <c r="F97" s="224">
        <f t="shared" si="17"/>
        <v>13200</v>
      </c>
      <c r="H97" s="224">
        <f t="shared" si="15"/>
        <v>0</v>
      </c>
      <c r="I97" s="225" t="str">
        <f t="shared" si="16"/>
        <v/>
      </c>
    </row>
    <row r="98" spans="1:9">
      <c r="C98" s="237"/>
      <c r="D98" s="222"/>
      <c r="E98" s="214"/>
      <c r="F98" s="222">
        <f t="shared" si="17"/>
        <v>0</v>
      </c>
      <c r="H98" s="222">
        <f t="shared" si="15"/>
        <v>0</v>
      </c>
      <c r="I98" s="223" t="str">
        <f t="shared" si="16"/>
        <v/>
      </c>
    </row>
    <row r="99" spans="1:9" ht="25.5">
      <c r="A99" s="205" t="s">
        <v>165</v>
      </c>
      <c r="B99" s="205" t="s">
        <v>168</v>
      </c>
      <c r="C99" s="234" t="s">
        <v>193</v>
      </c>
      <c r="D99" s="222">
        <v>84170</v>
      </c>
      <c r="E99" s="214">
        <v>53209</v>
      </c>
      <c r="F99" s="222">
        <f t="shared" si="17"/>
        <v>137379</v>
      </c>
      <c r="H99" s="222">
        <f t="shared" si="15"/>
        <v>0</v>
      </c>
      <c r="I99" s="223" t="str">
        <f t="shared" si="16"/>
        <v/>
      </c>
    </row>
    <row r="100" spans="1:9">
      <c r="C100" s="230"/>
      <c r="D100" s="222"/>
      <c r="E100" s="214"/>
      <c r="F100" s="222">
        <f t="shared" si="17"/>
        <v>0</v>
      </c>
      <c r="H100" s="222">
        <f t="shared" si="15"/>
        <v>0</v>
      </c>
      <c r="I100" s="223" t="str">
        <f t="shared" si="16"/>
        <v/>
      </c>
    </row>
    <row r="101" spans="1:9">
      <c r="A101" s="205" t="s">
        <v>171</v>
      </c>
      <c r="B101" s="205" t="s">
        <v>168</v>
      </c>
      <c r="C101" s="240" t="s">
        <v>194</v>
      </c>
      <c r="D101" s="243">
        <f>SUM(D102:D109)</f>
        <v>48110</v>
      </c>
      <c r="E101" s="214"/>
      <c r="F101" s="243">
        <f t="shared" si="17"/>
        <v>48110</v>
      </c>
      <c r="H101" s="243">
        <f t="shared" si="15"/>
        <v>0</v>
      </c>
      <c r="I101" s="223" t="str">
        <f t="shared" si="16"/>
        <v/>
      </c>
    </row>
    <row r="102" spans="1:9">
      <c r="C102" s="244" t="s">
        <v>195</v>
      </c>
      <c r="D102" s="245">
        <v>12800</v>
      </c>
      <c r="E102" s="214"/>
      <c r="F102" s="245">
        <f t="shared" si="17"/>
        <v>12800</v>
      </c>
      <c r="H102" s="245">
        <f t="shared" si="15"/>
        <v>0</v>
      </c>
      <c r="I102" s="246" t="str">
        <f t="shared" si="16"/>
        <v/>
      </c>
    </row>
    <row r="103" spans="1:9">
      <c r="C103" s="247" t="s">
        <v>196</v>
      </c>
      <c r="D103" s="245">
        <v>10000</v>
      </c>
      <c r="E103" s="214"/>
      <c r="F103" s="245">
        <f t="shared" si="17"/>
        <v>10000</v>
      </c>
      <c r="H103" s="245">
        <f t="shared" si="15"/>
        <v>0</v>
      </c>
      <c r="I103" s="246" t="str">
        <f t="shared" si="16"/>
        <v/>
      </c>
    </row>
    <row r="104" spans="1:9">
      <c r="C104" s="247" t="s">
        <v>197</v>
      </c>
      <c r="D104" s="245">
        <v>5760</v>
      </c>
      <c r="E104" s="214"/>
      <c r="F104" s="245">
        <f t="shared" si="17"/>
        <v>5760</v>
      </c>
      <c r="H104" s="245">
        <f t="shared" si="15"/>
        <v>0</v>
      </c>
      <c r="I104" s="246" t="str">
        <f t="shared" si="16"/>
        <v/>
      </c>
    </row>
    <row r="105" spans="1:9">
      <c r="C105" s="247" t="s">
        <v>198</v>
      </c>
      <c r="D105" s="245">
        <v>6400</v>
      </c>
      <c r="E105" s="214"/>
      <c r="F105" s="245">
        <f t="shared" si="17"/>
        <v>6400</v>
      </c>
      <c r="H105" s="245">
        <f t="shared" si="15"/>
        <v>0</v>
      </c>
      <c r="I105" s="246" t="str">
        <f t="shared" si="16"/>
        <v/>
      </c>
    </row>
    <row r="106" spans="1:9">
      <c r="C106" s="247" t="s">
        <v>199</v>
      </c>
      <c r="D106" s="245">
        <v>5750</v>
      </c>
      <c r="E106" s="214"/>
      <c r="F106" s="245">
        <f t="shared" si="17"/>
        <v>5750</v>
      </c>
      <c r="H106" s="245">
        <f t="shared" si="15"/>
        <v>0</v>
      </c>
      <c r="I106" s="246" t="str">
        <f t="shared" si="16"/>
        <v/>
      </c>
    </row>
    <row r="107" spans="1:9">
      <c r="C107" s="247" t="s">
        <v>200</v>
      </c>
      <c r="D107" s="245">
        <v>3200</v>
      </c>
      <c r="E107" s="214"/>
      <c r="F107" s="245">
        <f t="shared" si="17"/>
        <v>3200</v>
      </c>
      <c r="H107" s="245">
        <f t="shared" si="15"/>
        <v>0</v>
      </c>
      <c r="I107" s="246" t="str">
        <f t="shared" si="16"/>
        <v/>
      </c>
    </row>
    <row r="108" spans="1:9">
      <c r="C108" s="247" t="s">
        <v>201</v>
      </c>
      <c r="D108" s="245">
        <v>3200</v>
      </c>
      <c r="E108" s="214"/>
      <c r="F108" s="245">
        <f t="shared" si="17"/>
        <v>3200</v>
      </c>
      <c r="H108" s="245">
        <f t="shared" si="15"/>
        <v>0</v>
      </c>
      <c r="I108" s="246" t="str">
        <f t="shared" si="16"/>
        <v/>
      </c>
    </row>
    <row r="109" spans="1:9">
      <c r="C109" s="247" t="s">
        <v>202</v>
      </c>
      <c r="D109" s="245">
        <v>1000</v>
      </c>
      <c r="E109" s="214"/>
      <c r="F109" s="245">
        <f t="shared" si="17"/>
        <v>1000</v>
      </c>
      <c r="H109" s="245">
        <f t="shared" si="15"/>
        <v>0</v>
      </c>
      <c r="I109" s="246" t="str">
        <f t="shared" si="16"/>
        <v/>
      </c>
    </row>
    <row r="110" spans="1:9">
      <c r="C110" s="230"/>
      <c r="D110" s="222"/>
      <c r="E110" s="214"/>
      <c r="F110" s="222">
        <f t="shared" si="17"/>
        <v>0</v>
      </c>
      <c r="H110" s="222">
        <f t="shared" si="15"/>
        <v>0</v>
      </c>
      <c r="I110" s="223" t="str">
        <f t="shared" si="16"/>
        <v/>
      </c>
    </row>
    <row r="111" spans="1:9">
      <c r="A111" s="205" t="s">
        <v>165</v>
      </c>
      <c r="B111" s="205" t="s">
        <v>168</v>
      </c>
      <c r="C111" s="240" t="s">
        <v>203</v>
      </c>
      <c r="D111" s="222">
        <v>85000</v>
      </c>
      <c r="E111" s="214"/>
      <c r="F111" s="222">
        <f t="shared" si="17"/>
        <v>85000</v>
      </c>
      <c r="H111" s="222">
        <f t="shared" si="15"/>
        <v>0</v>
      </c>
      <c r="I111" s="223" t="str">
        <f t="shared" si="16"/>
        <v/>
      </c>
    </row>
    <row r="112" spans="1:9">
      <c r="C112" s="230" t="s">
        <v>166</v>
      </c>
      <c r="D112" s="224">
        <v>3000</v>
      </c>
      <c r="E112" s="214"/>
      <c r="F112" s="224">
        <f t="shared" si="17"/>
        <v>3000</v>
      </c>
      <c r="H112" s="224">
        <f t="shared" si="15"/>
        <v>0</v>
      </c>
      <c r="I112" s="225" t="str">
        <f t="shared" si="16"/>
        <v/>
      </c>
    </row>
    <row r="113" spans="1:9">
      <c r="C113" s="248"/>
      <c r="D113" s="224"/>
      <c r="E113" s="214"/>
      <c r="F113" s="224">
        <f t="shared" si="17"/>
        <v>0</v>
      </c>
      <c r="H113" s="224">
        <f t="shared" si="15"/>
        <v>0</v>
      </c>
      <c r="I113" s="225" t="str">
        <f t="shared" si="16"/>
        <v/>
      </c>
    </row>
    <row r="114" spans="1:9" ht="38.25">
      <c r="A114" s="205" t="s">
        <v>165</v>
      </c>
      <c r="B114" s="205" t="s">
        <v>168</v>
      </c>
      <c r="C114" s="248" t="s">
        <v>204</v>
      </c>
      <c r="D114" s="222">
        <f>D117</f>
        <v>248</v>
      </c>
      <c r="E114" s="214"/>
      <c r="F114" s="222">
        <f t="shared" si="17"/>
        <v>248</v>
      </c>
      <c r="H114" s="222">
        <f t="shared" si="15"/>
        <v>0</v>
      </c>
      <c r="I114" s="223" t="str">
        <f t="shared" si="16"/>
        <v/>
      </c>
    </row>
    <row r="115" spans="1:9">
      <c r="C115" s="230" t="s">
        <v>166</v>
      </c>
      <c r="D115" s="249">
        <v>163</v>
      </c>
      <c r="E115" s="214"/>
      <c r="F115" s="249">
        <f t="shared" si="17"/>
        <v>163</v>
      </c>
      <c r="H115" s="249">
        <f t="shared" si="15"/>
        <v>0</v>
      </c>
      <c r="I115" s="250" t="str">
        <f t="shared" si="16"/>
        <v/>
      </c>
    </row>
    <row r="116" spans="1:9">
      <c r="C116" s="251"/>
      <c r="D116" s="249"/>
      <c r="E116" s="214"/>
      <c r="F116" s="249">
        <f t="shared" si="17"/>
        <v>0</v>
      </c>
      <c r="H116" s="249">
        <f t="shared" si="15"/>
        <v>0</v>
      </c>
      <c r="I116" s="250" t="str">
        <f t="shared" si="16"/>
        <v/>
      </c>
    </row>
    <row r="117" spans="1:9">
      <c r="C117" s="230" t="s">
        <v>205</v>
      </c>
      <c r="D117" s="249">
        <v>248</v>
      </c>
      <c r="E117" s="214"/>
      <c r="F117" s="249">
        <f t="shared" si="17"/>
        <v>248</v>
      </c>
      <c r="H117" s="249">
        <f t="shared" si="15"/>
        <v>0</v>
      </c>
      <c r="I117" s="250" t="str">
        <f t="shared" si="16"/>
        <v/>
      </c>
    </row>
    <row r="118" spans="1:9">
      <c r="C118" s="230"/>
      <c r="D118" s="249"/>
      <c r="E118" s="214"/>
      <c r="F118" s="249">
        <f t="shared" si="17"/>
        <v>0</v>
      </c>
      <c r="H118" s="249">
        <f t="shared" si="15"/>
        <v>0</v>
      </c>
      <c r="I118" s="250" t="str">
        <f t="shared" si="16"/>
        <v/>
      </c>
    </row>
    <row r="119" spans="1:9" ht="25.5">
      <c r="A119" s="205" t="s">
        <v>165</v>
      </c>
      <c r="B119" s="205" t="s">
        <v>168</v>
      </c>
      <c r="C119" s="248" t="s">
        <v>206</v>
      </c>
      <c r="D119" s="222">
        <v>23318</v>
      </c>
      <c r="E119" s="222">
        <v>4114</v>
      </c>
      <c r="F119" s="222">
        <f t="shared" si="17"/>
        <v>27432</v>
      </c>
      <c r="H119" s="222">
        <f t="shared" si="15"/>
        <v>0</v>
      </c>
      <c r="I119" s="223" t="str">
        <f t="shared" si="16"/>
        <v/>
      </c>
    </row>
    <row r="120" spans="1:9">
      <c r="C120" s="251"/>
      <c r="D120" s="249"/>
      <c r="E120" s="214"/>
      <c r="F120" s="249">
        <f t="shared" si="17"/>
        <v>0</v>
      </c>
      <c r="H120" s="249">
        <f t="shared" si="15"/>
        <v>0</v>
      </c>
      <c r="I120" s="250" t="str">
        <f t="shared" si="16"/>
        <v/>
      </c>
    </row>
    <row r="121" spans="1:9">
      <c r="C121" s="230" t="s">
        <v>205</v>
      </c>
      <c r="D121" s="252">
        <v>19203</v>
      </c>
      <c r="E121" s="214"/>
      <c r="F121" s="252">
        <f t="shared" si="17"/>
        <v>19203</v>
      </c>
      <c r="H121" s="252">
        <f t="shared" si="15"/>
        <v>0</v>
      </c>
      <c r="I121" s="253" t="str">
        <f t="shared" si="16"/>
        <v/>
      </c>
    </row>
    <row r="122" spans="1:9">
      <c r="C122" s="230"/>
      <c r="D122" s="252"/>
      <c r="E122" s="214"/>
      <c r="F122" s="252">
        <f t="shared" si="17"/>
        <v>0</v>
      </c>
      <c r="H122" s="252">
        <f t="shared" si="15"/>
        <v>0</v>
      </c>
      <c r="I122" s="253" t="str">
        <f t="shared" si="16"/>
        <v/>
      </c>
    </row>
    <row r="123" spans="1:9" ht="38.25">
      <c r="A123" s="205" t="s">
        <v>165</v>
      </c>
      <c r="B123" s="205" t="s">
        <v>168</v>
      </c>
      <c r="C123" s="248" t="s">
        <v>207</v>
      </c>
      <c r="D123" s="252"/>
      <c r="E123" s="214">
        <v>40800</v>
      </c>
      <c r="F123" s="252">
        <f t="shared" si="17"/>
        <v>40800</v>
      </c>
      <c r="H123" s="252">
        <f t="shared" si="15"/>
        <v>0</v>
      </c>
      <c r="I123" s="253" t="str">
        <f t="shared" si="16"/>
        <v/>
      </c>
    </row>
    <row r="124" spans="1:9">
      <c r="C124" s="251"/>
      <c r="D124" s="252"/>
      <c r="E124" s="214"/>
      <c r="F124" s="252">
        <f t="shared" si="17"/>
        <v>0</v>
      </c>
      <c r="H124" s="252">
        <f t="shared" si="15"/>
        <v>0</v>
      </c>
      <c r="I124" s="253" t="str">
        <f t="shared" si="16"/>
        <v/>
      </c>
    </row>
    <row r="125" spans="1:9">
      <c r="C125" s="254" t="s">
        <v>208</v>
      </c>
      <c r="D125" s="252"/>
      <c r="E125" s="214">
        <v>34680</v>
      </c>
      <c r="F125" s="252">
        <f t="shared" si="17"/>
        <v>34680</v>
      </c>
      <c r="H125" s="252">
        <f t="shared" si="15"/>
        <v>0</v>
      </c>
      <c r="I125" s="253" t="str">
        <f t="shared" si="16"/>
        <v/>
      </c>
    </row>
    <row r="126" spans="1:9">
      <c r="C126" s="230"/>
      <c r="D126" s="252"/>
      <c r="F126" s="252">
        <f t="shared" si="17"/>
        <v>0</v>
      </c>
      <c r="H126" s="252">
        <f t="shared" si="15"/>
        <v>0</v>
      </c>
      <c r="I126" s="253" t="str">
        <f t="shared" si="16"/>
        <v/>
      </c>
    </row>
    <row r="127" spans="1:9">
      <c r="C127" s="230"/>
      <c r="D127" s="252"/>
      <c r="F127" s="252">
        <f t="shared" si="17"/>
        <v>0</v>
      </c>
      <c r="H127" s="252">
        <f t="shared" si="15"/>
        <v>0</v>
      </c>
      <c r="I127" s="253" t="str">
        <f t="shared" si="16"/>
        <v/>
      </c>
    </row>
  </sheetData>
  <autoFilter ref="A5:F127"/>
  <mergeCells count="10">
    <mergeCell ref="D3:F3"/>
    <mergeCell ref="H3:I3"/>
    <mergeCell ref="J3:K3"/>
    <mergeCell ref="D4:D5"/>
    <mergeCell ref="F4:F5"/>
    <mergeCell ref="G4:G5"/>
    <mergeCell ref="H4:H5"/>
    <mergeCell ref="I4:I5"/>
    <mergeCell ref="J4:J5"/>
    <mergeCell ref="K4:K5"/>
  </mergeCells>
  <pageMargins left="1.1811023622047245" right="0.47244094488188981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ySplit="6" topLeftCell="A7" activePane="bottomLeft" state="frozen"/>
      <selection activeCell="M31" sqref="M31"/>
      <selection pane="bottomLeft"/>
    </sheetView>
  </sheetViews>
  <sheetFormatPr defaultRowHeight="12.75"/>
  <cols>
    <col min="1" max="1" width="53" style="20" customWidth="1"/>
    <col min="2" max="2" width="5" style="20" customWidth="1"/>
    <col min="3" max="3" width="6.28515625" style="20" customWidth="1"/>
    <col min="4" max="4" width="11.28515625" style="20" customWidth="1"/>
    <col min="5" max="5" width="9.85546875" style="20" customWidth="1"/>
    <col min="6" max="6" width="10.42578125" style="20" customWidth="1"/>
    <col min="7" max="7" width="8.7109375" style="20" customWidth="1"/>
    <col min="8" max="8" width="11.140625" style="20" customWidth="1"/>
    <col min="9" max="9" width="12" style="20" customWidth="1"/>
    <col min="10" max="10" width="11.28515625" style="20" customWidth="1"/>
    <col min="11" max="16384" width="9.140625" style="20"/>
  </cols>
  <sheetData>
    <row r="1" spans="1:10">
      <c r="A1" s="23" t="s">
        <v>246</v>
      </c>
      <c r="B1" s="22"/>
      <c r="C1" s="23"/>
      <c r="D1" s="24"/>
      <c r="E1" s="24"/>
      <c r="F1" s="24"/>
      <c r="G1" s="24"/>
      <c r="H1" s="301" t="s">
        <v>139</v>
      </c>
      <c r="I1" s="301"/>
      <c r="J1" s="302"/>
    </row>
    <row r="2" spans="1:10">
      <c r="A2" s="23"/>
      <c r="B2" s="23"/>
      <c r="C2" s="23"/>
      <c r="D2" s="24"/>
      <c r="E2" s="24"/>
      <c r="F2" s="24"/>
      <c r="G2" s="24"/>
      <c r="H2" s="24"/>
      <c r="I2" s="24"/>
      <c r="J2" s="24"/>
    </row>
    <row r="3" spans="1:10" ht="15.75">
      <c r="A3" s="23" t="s">
        <v>247</v>
      </c>
      <c r="B3" s="27"/>
      <c r="C3" s="28"/>
      <c r="D3" s="24"/>
      <c r="E3" s="24"/>
      <c r="F3" s="24"/>
      <c r="G3" s="24"/>
      <c r="H3" s="24"/>
      <c r="I3" s="24"/>
      <c r="J3" s="24"/>
    </row>
    <row r="4" spans="1:10">
      <c r="A4" s="23" t="s">
        <v>248</v>
      </c>
      <c r="B4" s="22"/>
      <c r="C4" s="28"/>
      <c r="D4" s="24"/>
      <c r="E4" s="24"/>
      <c r="F4" s="24"/>
      <c r="G4" s="24"/>
      <c r="H4" s="24"/>
      <c r="I4" s="24"/>
      <c r="J4" s="24"/>
    </row>
    <row r="5" spans="1:10">
      <c r="A5" s="23" t="s">
        <v>249</v>
      </c>
      <c r="B5" s="29"/>
      <c r="C5" s="30"/>
      <c r="D5" s="31"/>
      <c r="E5" s="32"/>
      <c r="F5" s="33"/>
      <c r="G5" s="33"/>
      <c r="H5" s="33"/>
      <c r="I5" s="33"/>
      <c r="J5" s="349" t="s">
        <v>252</v>
      </c>
    </row>
    <row r="6" spans="1:10" ht="70.5">
      <c r="A6" s="264" t="s">
        <v>20</v>
      </c>
      <c r="B6" s="265" t="s">
        <v>27</v>
      </c>
      <c r="C6" s="264" t="s">
        <v>25</v>
      </c>
      <c r="D6" s="266" t="s">
        <v>241</v>
      </c>
      <c r="E6" s="264" t="s">
        <v>105</v>
      </c>
      <c r="F6" s="264" t="s">
        <v>106</v>
      </c>
      <c r="G6" s="264" t="s">
        <v>107</v>
      </c>
      <c r="H6" s="267" t="s">
        <v>120</v>
      </c>
      <c r="I6" s="267" t="s">
        <v>242</v>
      </c>
      <c r="J6" s="268" t="s">
        <v>118</v>
      </c>
    </row>
    <row r="7" spans="1:10">
      <c r="A7" s="269" t="s">
        <v>123</v>
      </c>
      <c r="B7" s="134"/>
      <c r="C7" s="135"/>
      <c r="D7" s="132"/>
      <c r="E7" s="132"/>
      <c r="F7" s="132"/>
      <c r="G7" s="132"/>
      <c r="H7" s="132"/>
      <c r="I7" s="132"/>
      <c r="J7" s="132"/>
    </row>
    <row r="8" spans="1:10">
      <c r="A8" s="270" t="s">
        <v>122</v>
      </c>
      <c r="B8" s="271"/>
      <c r="C8" s="272" t="s">
        <v>45</v>
      </c>
      <c r="D8" s="273">
        <f>D9+D10</f>
        <v>0</v>
      </c>
      <c r="E8" s="273">
        <f t="shared" ref="E8:J8" si="0">E9+E10</f>
        <v>0</v>
      </c>
      <c r="F8" s="273">
        <f t="shared" si="0"/>
        <v>0</v>
      </c>
      <c r="G8" s="273">
        <f t="shared" si="0"/>
        <v>0</v>
      </c>
      <c r="H8" s="273">
        <f t="shared" si="0"/>
        <v>0</v>
      </c>
      <c r="I8" s="273"/>
      <c r="J8" s="273">
        <f t="shared" si="0"/>
        <v>0</v>
      </c>
    </row>
    <row r="9" spans="1:10">
      <c r="A9" s="274" t="s">
        <v>121</v>
      </c>
      <c r="B9" s="275"/>
      <c r="C9" s="276" t="s">
        <v>12</v>
      </c>
      <c r="D9" s="277"/>
      <c r="E9" s="277"/>
      <c r="F9" s="277"/>
      <c r="G9" s="277"/>
      <c r="H9" s="277"/>
      <c r="I9" s="277"/>
      <c r="J9" s="277"/>
    </row>
    <row r="10" spans="1:10">
      <c r="A10" s="278"/>
      <c r="B10" s="279"/>
      <c r="C10" s="280" t="s">
        <v>23</v>
      </c>
      <c r="D10" s="281"/>
      <c r="E10" s="281"/>
      <c r="F10" s="281"/>
      <c r="G10" s="281"/>
      <c r="H10" s="281"/>
      <c r="I10" s="281"/>
      <c r="J10" s="281"/>
    </row>
    <row r="11" spans="1:10">
      <c r="A11" s="278"/>
      <c r="B11" s="279"/>
      <c r="C11" s="280"/>
      <c r="D11" s="281"/>
      <c r="E11" s="281"/>
      <c r="F11" s="281"/>
      <c r="G11" s="281"/>
      <c r="H11" s="277"/>
      <c r="I11" s="277"/>
      <c r="J11" s="281"/>
    </row>
    <row r="12" spans="1:10">
      <c r="A12" s="278"/>
      <c r="B12" s="279"/>
      <c r="C12" s="280"/>
      <c r="D12" s="281"/>
      <c r="E12" s="281"/>
      <c r="F12" s="281"/>
      <c r="G12" s="281"/>
      <c r="H12" s="277"/>
      <c r="I12" s="277"/>
      <c r="J12" s="281"/>
    </row>
    <row r="13" spans="1:10">
      <c r="A13" s="278"/>
      <c r="B13" s="279"/>
      <c r="C13" s="280"/>
      <c r="D13" s="281"/>
      <c r="E13" s="281"/>
      <c r="F13" s="281"/>
      <c r="G13" s="281"/>
      <c r="H13" s="277"/>
      <c r="I13" s="277"/>
      <c r="J13" s="281"/>
    </row>
    <row r="14" spans="1:10">
      <c r="A14" s="270" t="s">
        <v>250</v>
      </c>
      <c r="B14" s="271"/>
      <c r="C14" s="272" t="s">
        <v>45</v>
      </c>
      <c r="D14" s="273">
        <f>D15</f>
        <v>300000</v>
      </c>
      <c r="E14" s="273">
        <f t="shared" ref="E14:J14" si="1">E15</f>
        <v>665357</v>
      </c>
      <c r="F14" s="273">
        <f t="shared" si="1"/>
        <v>0</v>
      </c>
      <c r="G14" s="273">
        <f t="shared" si="1"/>
        <v>67168</v>
      </c>
      <c r="H14" s="273">
        <f t="shared" si="1"/>
        <v>300000</v>
      </c>
      <c r="I14" s="273"/>
      <c r="J14" s="273">
        <f t="shared" si="1"/>
        <v>0</v>
      </c>
    </row>
    <row r="15" spans="1:10">
      <c r="A15" s="130" t="s">
        <v>124</v>
      </c>
      <c r="B15" s="282"/>
      <c r="C15" s="283" t="s">
        <v>12</v>
      </c>
      <c r="D15" s="131">
        <v>300000</v>
      </c>
      <c r="E15" s="284">
        <v>665357</v>
      </c>
      <c r="F15" s="284"/>
      <c r="G15" s="284">
        <v>67168</v>
      </c>
      <c r="H15" s="133">
        <v>300000</v>
      </c>
      <c r="I15" s="133"/>
      <c r="J15" s="284"/>
    </row>
    <row r="16" spans="1:10">
      <c r="A16" s="130"/>
      <c r="B16" s="282"/>
      <c r="C16" s="283" t="s">
        <v>12</v>
      </c>
      <c r="D16" s="131"/>
      <c r="E16" s="284"/>
      <c r="F16" s="284"/>
      <c r="G16" s="284"/>
      <c r="H16" s="133"/>
      <c r="I16" s="133"/>
      <c r="J16" s="284"/>
    </row>
    <row r="17" spans="1:10">
      <c r="A17" s="130"/>
      <c r="B17" s="282"/>
      <c r="C17" s="283" t="s">
        <v>12</v>
      </c>
      <c r="D17" s="131"/>
      <c r="E17" s="284"/>
      <c r="F17" s="284"/>
      <c r="G17" s="284"/>
      <c r="H17" s="133"/>
      <c r="I17" s="133"/>
      <c r="J17" s="284"/>
    </row>
    <row r="18" spans="1:10">
      <c r="A18" s="285"/>
      <c r="B18" s="282"/>
      <c r="C18" s="283" t="s">
        <v>12</v>
      </c>
      <c r="D18" s="284"/>
      <c r="E18" s="284"/>
      <c r="F18" s="284"/>
      <c r="G18" s="284"/>
      <c r="H18" s="286"/>
      <c r="I18" s="286"/>
      <c r="J18" s="284"/>
    </row>
    <row r="19" spans="1:10">
      <c r="A19" s="35" t="s">
        <v>69</v>
      </c>
    </row>
    <row r="21" spans="1:10">
      <c r="A21" s="36"/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8" spans="1:10">
      <c r="A38" s="20" t="s">
        <v>10</v>
      </c>
    </row>
    <row r="40" spans="1:10">
      <c r="A40" s="37" t="s">
        <v>28</v>
      </c>
      <c r="B40" s="38"/>
    </row>
    <row r="41" spans="1:10">
      <c r="A41" s="37"/>
      <c r="B41" s="38"/>
    </row>
    <row r="42" spans="1:10">
      <c r="A42" s="39"/>
    </row>
    <row r="43" spans="1:10">
      <c r="A43" s="39"/>
    </row>
    <row r="44" spans="1:10">
      <c r="A44" s="21"/>
    </row>
    <row r="45" spans="1:10">
      <c r="A45" s="21"/>
    </row>
  </sheetData>
  <mergeCells count="1">
    <mergeCell ref="H1:J1"/>
  </mergeCells>
  <pageMargins left="0.37" right="0.17" top="0.22" bottom="0.17" header="0.17" footer="0.17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81"/>
  <sheetViews>
    <sheetView zoomScaleNormal="100" workbookViewId="0">
      <selection activeCell="A11" sqref="A11:G11"/>
    </sheetView>
  </sheetViews>
  <sheetFormatPr defaultRowHeight="12.75"/>
  <cols>
    <col min="1" max="1" width="68.5703125" style="20" customWidth="1"/>
    <col min="2" max="2" width="12" style="20" bestFit="1" customWidth="1"/>
    <col min="3" max="3" width="8.140625" style="20" bestFit="1" customWidth="1"/>
    <col min="4" max="4" width="6.7109375" style="20" customWidth="1"/>
    <col min="5" max="5" width="8.140625" style="20" bestFit="1" customWidth="1"/>
    <col min="6" max="6" width="10.85546875" style="20" customWidth="1"/>
    <col min="7" max="7" width="4.5703125" style="20" customWidth="1"/>
    <col min="8" max="16384" width="9.140625" style="20"/>
  </cols>
  <sheetData>
    <row r="1" spans="1:7" ht="15">
      <c r="A1" s="203" t="s">
        <v>48</v>
      </c>
      <c r="B1" s="41"/>
      <c r="C1" s="41"/>
      <c r="D1" s="41"/>
      <c r="G1" s="40" t="s">
        <v>140</v>
      </c>
    </row>
    <row r="2" spans="1:7">
      <c r="A2" s="306"/>
      <c r="B2" s="306"/>
      <c r="C2" s="306"/>
      <c r="D2" s="306"/>
      <c r="E2" s="306"/>
      <c r="F2" s="306"/>
      <c r="G2" s="306"/>
    </row>
    <row r="3" spans="1:7">
      <c r="A3" s="307" t="s">
        <v>13</v>
      </c>
      <c r="B3" s="307"/>
      <c r="C3" s="307"/>
      <c r="D3" s="307"/>
      <c r="E3" s="307"/>
      <c r="F3" s="307"/>
      <c r="G3" s="307"/>
    </row>
    <row r="4" spans="1:7">
      <c r="A4" s="303" t="s">
        <v>49</v>
      </c>
      <c r="B4" s="304"/>
      <c r="C4" s="304"/>
      <c r="D4" s="304"/>
      <c r="E4" s="304"/>
      <c r="F4" s="304"/>
      <c r="G4" s="305"/>
    </row>
    <row r="5" spans="1:7">
      <c r="A5" s="311" t="s">
        <v>50</v>
      </c>
      <c r="B5" s="312"/>
      <c r="C5" s="312"/>
      <c r="D5" s="312"/>
      <c r="E5" s="312"/>
      <c r="F5" s="312"/>
      <c r="G5" s="313"/>
    </row>
    <row r="6" spans="1:7">
      <c r="A6" s="311" t="s">
        <v>51</v>
      </c>
      <c r="B6" s="312"/>
      <c r="C6" s="312"/>
      <c r="D6" s="312"/>
      <c r="E6" s="312"/>
      <c r="F6" s="312"/>
      <c r="G6" s="313"/>
    </row>
    <row r="7" spans="1:7">
      <c r="A7" s="311" t="s">
        <v>75</v>
      </c>
      <c r="B7" s="312"/>
      <c r="C7" s="312"/>
      <c r="D7" s="312"/>
      <c r="E7" s="312"/>
      <c r="F7" s="312"/>
      <c r="G7" s="313"/>
    </row>
    <row r="8" spans="1:7">
      <c r="A8" s="314" t="s">
        <v>52</v>
      </c>
      <c r="B8" s="315"/>
      <c r="C8" s="315"/>
      <c r="D8" s="315"/>
      <c r="E8" s="315"/>
      <c r="F8" s="315"/>
      <c r="G8" s="316"/>
    </row>
    <row r="9" spans="1:7">
      <c r="A9" s="311" t="s">
        <v>53</v>
      </c>
      <c r="B9" s="312"/>
      <c r="C9" s="312"/>
      <c r="D9" s="312"/>
      <c r="E9" s="312"/>
      <c r="F9" s="312"/>
      <c r="G9" s="313"/>
    </row>
    <row r="10" spans="1:7">
      <c r="A10" s="311" t="s">
        <v>54</v>
      </c>
      <c r="B10" s="312"/>
      <c r="C10" s="312"/>
      <c r="D10" s="312"/>
      <c r="E10" s="312"/>
      <c r="F10" s="312"/>
      <c r="G10" s="313"/>
    </row>
    <row r="11" spans="1:7">
      <c r="A11" s="317" t="s">
        <v>55</v>
      </c>
      <c r="B11" s="318"/>
      <c r="C11" s="318"/>
      <c r="D11" s="318"/>
      <c r="E11" s="318"/>
      <c r="F11" s="318"/>
      <c r="G11" s="319"/>
    </row>
    <row r="12" spans="1:7">
      <c r="A12" s="303" t="s">
        <v>56</v>
      </c>
      <c r="B12" s="304"/>
      <c r="C12" s="304"/>
      <c r="D12" s="304"/>
      <c r="E12" s="304"/>
      <c r="F12" s="304"/>
      <c r="G12" s="305"/>
    </row>
    <row r="13" spans="1:7" ht="67.5">
      <c r="A13" s="43"/>
      <c r="B13" s="44" t="s">
        <v>65</v>
      </c>
      <c r="C13" s="44" t="s">
        <v>72</v>
      </c>
      <c r="D13" s="44" t="s">
        <v>73</v>
      </c>
      <c r="E13" s="44" t="s">
        <v>70</v>
      </c>
      <c r="F13" s="44" t="s">
        <v>74</v>
      </c>
      <c r="G13" s="45"/>
    </row>
    <row r="14" spans="1:7">
      <c r="A14" s="46" t="s">
        <v>57</v>
      </c>
      <c r="B14" s="47"/>
      <c r="C14" s="47">
        <f>ROUND(B14-B14/1.2,0)</f>
        <v>0</v>
      </c>
      <c r="D14" s="48"/>
      <c r="E14" s="47">
        <f>C14*D14</f>
        <v>0</v>
      </c>
      <c r="F14" s="47">
        <f>B14-E14</f>
        <v>0</v>
      </c>
      <c r="G14" s="49" t="s">
        <v>31</v>
      </c>
    </row>
    <row r="15" spans="1:7">
      <c r="A15" s="42" t="s">
        <v>108</v>
      </c>
      <c r="B15" s="50"/>
      <c r="C15" s="50"/>
      <c r="D15" s="50"/>
      <c r="E15" s="50"/>
      <c r="F15" s="50"/>
      <c r="G15" s="49" t="s">
        <v>31</v>
      </c>
    </row>
    <row r="16" spans="1:7">
      <c r="A16" s="51" t="s">
        <v>109</v>
      </c>
      <c r="B16" s="52"/>
      <c r="C16" s="52"/>
      <c r="D16" s="52"/>
      <c r="E16" s="50"/>
      <c r="F16" s="52"/>
      <c r="G16" s="49" t="s">
        <v>31</v>
      </c>
    </row>
    <row r="17" spans="1:7">
      <c r="A17" s="53" t="s">
        <v>110</v>
      </c>
      <c r="B17" s="54"/>
      <c r="C17" s="54"/>
      <c r="D17" s="54"/>
      <c r="E17" s="55"/>
      <c r="F17" s="54"/>
      <c r="G17" s="49" t="s">
        <v>31</v>
      </c>
    </row>
    <row r="18" spans="1:7">
      <c r="A18" s="56" t="s">
        <v>111</v>
      </c>
      <c r="B18" s="57"/>
      <c r="C18" s="57"/>
      <c r="D18" s="57"/>
      <c r="E18" s="55"/>
      <c r="F18" s="57"/>
      <c r="G18" s="58" t="s">
        <v>31</v>
      </c>
    </row>
    <row r="19" spans="1:7">
      <c r="A19" s="53" t="s">
        <v>14</v>
      </c>
      <c r="B19" s="54"/>
      <c r="C19" s="54"/>
      <c r="D19" s="54"/>
      <c r="E19" s="59"/>
      <c r="F19" s="54"/>
      <c r="G19" s="60" t="s">
        <v>31</v>
      </c>
    </row>
    <row r="20" spans="1:7">
      <c r="A20" s="126" t="s">
        <v>91</v>
      </c>
      <c r="B20" s="54"/>
      <c r="C20" s="54"/>
      <c r="D20" s="54"/>
      <c r="E20" s="59"/>
      <c r="F20" s="54"/>
      <c r="G20" s="60" t="s">
        <v>31</v>
      </c>
    </row>
    <row r="21" spans="1:7">
      <c r="A21" s="126" t="s">
        <v>90</v>
      </c>
      <c r="B21" s="54"/>
      <c r="C21" s="54"/>
      <c r="D21" s="54"/>
      <c r="E21" s="59"/>
      <c r="F21" s="54"/>
      <c r="G21" s="60"/>
    </row>
    <row r="22" spans="1:7">
      <c r="A22" s="127" t="s">
        <v>92</v>
      </c>
      <c r="B22" s="52"/>
      <c r="C22" s="52"/>
      <c r="D22" s="52"/>
      <c r="E22" s="61"/>
      <c r="F22" s="52"/>
      <c r="G22" s="62" t="s">
        <v>31</v>
      </c>
    </row>
    <row r="23" spans="1:7">
      <c r="A23" s="53" t="s">
        <v>112</v>
      </c>
      <c r="B23" s="54"/>
      <c r="C23" s="54"/>
      <c r="D23" s="54"/>
      <c r="E23" s="57"/>
      <c r="F23" s="54"/>
      <c r="G23" s="58"/>
    </row>
    <row r="24" spans="1:7">
      <c r="A24" s="126" t="s">
        <v>93</v>
      </c>
      <c r="B24" s="54"/>
      <c r="C24" s="54"/>
      <c r="D24" s="54"/>
      <c r="E24" s="54"/>
      <c r="F24" s="54"/>
      <c r="G24" s="60" t="s">
        <v>31</v>
      </c>
    </row>
    <row r="25" spans="1:7">
      <c r="A25" s="126" t="s">
        <v>94</v>
      </c>
      <c r="B25" s="54"/>
      <c r="C25" s="54"/>
      <c r="D25" s="54"/>
      <c r="E25" s="54"/>
      <c r="F25" s="54"/>
      <c r="G25" s="60" t="s">
        <v>31</v>
      </c>
    </row>
    <row r="26" spans="1:7">
      <c r="A26" s="320" t="s">
        <v>58</v>
      </c>
      <c r="B26" s="321"/>
      <c r="C26" s="321"/>
      <c r="D26" s="321"/>
      <c r="E26" s="321"/>
      <c r="F26" s="321"/>
      <c r="G26" s="322"/>
    </row>
    <row r="27" spans="1:7">
      <c r="A27" s="308"/>
      <c r="B27" s="309"/>
      <c r="C27" s="309"/>
      <c r="D27" s="309"/>
      <c r="E27" s="309"/>
      <c r="F27" s="309"/>
      <c r="G27" s="310"/>
    </row>
    <row r="28" spans="1:7">
      <c r="A28" s="308"/>
      <c r="B28" s="309"/>
      <c r="C28" s="309"/>
      <c r="D28" s="309"/>
      <c r="E28" s="309"/>
      <c r="F28" s="309"/>
      <c r="G28" s="310"/>
    </row>
    <row r="29" spans="1:7">
      <c r="A29" s="308"/>
      <c r="B29" s="309"/>
      <c r="C29" s="309"/>
      <c r="D29" s="309"/>
      <c r="E29" s="309"/>
      <c r="F29" s="309"/>
      <c r="G29" s="310"/>
    </row>
    <row r="30" spans="1:7">
      <c r="A30" s="320" t="s">
        <v>59</v>
      </c>
      <c r="B30" s="321"/>
      <c r="C30" s="321"/>
      <c r="D30" s="321"/>
      <c r="E30" s="321"/>
      <c r="F30" s="321"/>
      <c r="G30" s="322"/>
    </row>
    <row r="31" spans="1:7">
      <c r="A31" s="311"/>
      <c r="B31" s="312"/>
      <c r="C31" s="312"/>
      <c r="D31" s="312"/>
      <c r="E31" s="312"/>
      <c r="F31" s="312"/>
      <c r="G31" s="313"/>
    </row>
    <row r="32" spans="1:7" ht="14.25" customHeight="1">
      <c r="A32" s="323" t="s">
        <v>60</v>
      </c>
      <c r="B32" s="324"/>
      <c r="C32" s="324"/>
      <c r="D32" s="324"/>
      <c r="E32" s="63"/>
      <c r="F32" s="63"/>
      <c r="G32" s="49" t="s">
        <v>31</v>
      </c>
    </row>
    <row r="33" spans="1:7">
      <c r="A33" s="320" t="s">
        <v>61</v>
      </c>
      <c r="B33" s="321"/>
      <c r="C33" s="321"/>
      <c r="D33" s="321"/>
      <c r="E33" s="321"/>
      <c r="F33" s="321"/>
      <c r="G33" s="322"/>
    </row>
    <row r="34" spans="1:7">
      <c r="A34" s="325" t="s">
        <v>62</v>
      </c>
      <c r="B34" s="326"/>
      <c r="C34" s="326"/>
      <c r="D34" s="326"/>
      <c r="E34" s="326"/>
      <c r="F34" s="326"/>
      <c r="G34" s="327"/>
    </row>
    <row r="35" spans="1:7">
      <c r="A35" s="325" t="s">
        <v>68</v>
      </c>
      <c r="B35" s="326"/>
      <c r="C35" s="326"/>
      <c r="D35" s="326"/>
      <c r="E35" s="326"/>
      <c r="F35" s="326"/>
      <c r="G35" s="327"/>
    </row>
    <row r="36" spans="1:7">
      <c r="A36" s="308"/>
      <c r="B36" s="309"/>
      <c r="C36" s="309"/>
      <c r="D36" s="309"/>
      <c r="E36" s="309"/>
      <c r="F36" s="309"/>
      <c r="G36" s="310"/>
    </row>
    <row r="37" spans="1:7">
      <c r="A37" s="308"/>
      <c r="B37" s="309"/>
      <c r="C37" s="309"/>
      <c r="D37" s="309"/>
      <c r="E37" s="309"/>
      <c r="F37" s="309"/>
      <c r="G37" s="310"/>
    </row>
    <row r="38" spans="1:7">
      <c r="A38" s="308"/>
      <c r="B38" s="309"/>
      <c r="C38" s="309"/>
      <c r="D38" s="309"/>
      <c r="E38" s="309"/>
      <c r="F38" s="309"/>
      <c r="G38" s="310"/>
    </row>
    <row r="39" spans="1:7">
      <c r="A39" s="308"/>
      <c r="B39" s="309"/>
      <c r="C39" s="309"/>
      <c r="D39" s="309"/>
      <c r="E39" s="309"/>
      <c r="F39" s="309"/>
      <c r="G39" s="310"/>
    </row>
    <row r="40" spans="1:7">
      <c r="A40" s="308"/>
      <c r="B40" s="309"/>
      <c r="C40" s="309"/>
      <c r="D40" s="309"/>
      <c r="E40" s="309"/>
      <c r="F40" s="309"/>
      <c r="G40" s="310"/>
    </row>
    <row r="41" spans="1:7">
      <c r="A41" s="308"/>
      <c r="B41" s="309"/>
      <c r="C41" s="309"/>
      <c r="D41" s="309"/>
      <c r="E41" s="309"/>
      <c r="F41" s="309"/>
      <c r="G41" s="310"/>
    </row>
    <row r="42" spans="1:7">
      <c r="A42" s="308"/>
      <c r="B42" s="309"/>
      <c r="C42" s="309"/>
      <c r="D42" s="309"/>
      <c r="E42" s="309"/>
      <c r="F42" s="309"/>
      <c r="G42" s="310"/>
    </row>
    <row r="43" spans="1:7">
      <c r="A43" s="308"/>
      <c r="B43" s="309"/>
      <c r="C43" s="309"/>
      <c r="D43" s="309"/>
      <c r="E43" s="309"/>
      <c r="F43" s="309"/>
      <c r="G43" s="310"/>
    </row>
    <row r="44" spans="1:7">
      <c r="A44" s="320" t="s">
        <v>119</v>
      </c>
      <c r="B44" s="321"/>
      <c r="C44" s="321"/>
      <c r="D44" s="321"/>
      <c r="E44" s="321"/>
      <c r="F44" s="321"/>
      <c r="G44" s="322"/>
    </row>
    <row r="45" spans="1:7">
      <c r="A45" s="308"/>
      <c r="B45" s="309"/>
      <c r="C45" s="309"/>
      <c r="D45" s="309"/>
      <c r="E45" s="309"/>
      <c r="F45" s="309"/>
      <c r="G45" s="310"/>
    </row>
    <row r="46" spans="1:7">
      <c r="A46" s="308"/>
      <c r="B46" s="309"/>
      <c r="C46" s="309"/>
      <c r="D46" s="309"/>
      <c r="E46" s="309"/>
      <c r="F46" s="309"/>
      <c r="G46" s="310"/>
    </row>
    <row r="47" spans="1:7">
      <c r="A47" s="308"/>
      <c r="B47" s="309"/>
      <c r="C47" s="309"/>
      <c r="D47" s="309"/>
      <c r="E47" s="309"/>
      <c r="F47" s="309"/>
      <c r="G47" s="310"/>
    </row>
    <row r="48" spans="1:7">
      <c r="A48" s="308"/>
      <c r="B48" s="309"/>
      <c r="C48" s="309"/>
      <c r="D48" s="309"/>
      <c r="E48" s="309"/>
      <c r="F48" s="309"/>
      <c r="G48" s="310"/>
    </row>
    <row r="49" spans="1:9">
      <c r="A49" s="308"/>
      <c r="B49" s="309"/>
      <c r="C49" s="309"/>
      <c r="D49" s="309"/>
      <c r="E49" s="309"/>
      <c r="F49" s="309"/>
      <c r="G49" s="310"/>
    </row>
    <row r="50" spans="1:9">
      <c r="A50" s="308"/>
      <c r="B50" s="309"/>
      <c r="C50" s="309"/>
      <c r="D50" s="309"/>
      <c r="E50" s="309"/>
      <c r="F50" s="309"/>
      <c r="G50" s="310"/>
    </row>
    <row r="51" spans="1:9">
      <c r="A51" s="308"/>
      <c r="B51" s="309"/>
      <c r="C51" s="309"/>
      <c r="D51" s="309"/>
      <c r="E51" s="309"/>
      <c r="F51" s="309"/>
      <c r="G51" s="310"/>
    </row>
    <row r="52" spans="1:9">
      <c r="A52" s="308"/>
      <c r="B52" s="309"/>
      <c r="C52" s="309"/>
      <c r="D52" s="309"/>
      <c r="E52" s="309"/>
      <c r="F52" s="309"/>
      <c r="G52" s="310"/>
    </row>
    <row r="53" spans="1:9">
      <c r="A53" s="308"/>
      <c r="B53" s="309"/>
      <c r="C53" s="309"/>
      <c r="D53" s="309"/>
      <c r="E53" s="309"/>
      <c r="F53" s="309"/>
      <c r="G53" s="310"/>
    </row>
    <row r="54" spans="1:9">
      <c r="A54" s="308"/>
      <c r="B54" s="309"/>
      <c r="C54" s="309"/>
      <c r="D54" s="309"/>
      <c r="E54" s="309"/>
      <c r="F54" s="309"/>
      <c r="G54" s="310"/>
    </row>
    <row r="55" spans="1:9">
      <c r="A55" s="311"/>
      <c r="B55" s="312"/>
      <c r="C55" s="312"/>
      <c r="D55" s="312"/>
      <c r="E55" s="312"/>
      <c r="F55" s="312"/>
      <c r="G55" s="313"/>
    </row>
    <row r="56" spans="1:9">
      <c r="A56" s="320" t="s">
        <v>95</v>
      </c>
      <c r="B56" s="321"/>
      <c r="C56" s="321"/>
      <c r="D56" s="321"/>
      <c r="E56" s="321"/>
      <c r="F56" s="321"/>
      <c r="G56" s="322"/>
    </row>
    <row r="57" spans="1:9">
      <c r="A57" s="308"/>
      <c r="B57" s="309"/>
      <c r="C57" s="309"/>
      <c r="D57" s="309"/>
      <c r="E57" s="309"/>
      <c r="F57" s="309"/>
      <c r="G57" s="310"/>
    </row>
    <row r="58" spans="1:9">
      <c r="A58" s="308"/>
      <c r="B58" s="309"/>
      <c r="C58" s="309"/>
      <c r="D58" s="309"/>
      <c r="E58" s="309"/>
      <c r="F58" s="309"/>
      <c r="G58" s="310"/>
    </row>
    <row r="59" spans="1:9">
      <c r="A59" s="308"/>
      <c r="B59" s="309"/>
      <c r="C59" s="309"/>
      <c r="D59" s="309"/>
      <c r="E59" s="309"/>
      <c r="F59" s="309"/>
      <c r="G59" s="310"/>
    </row>
    <row r="60" spans="1:9">
      <c r="A60" s="311"/>
      <c r="B60" s="312"/>
      <c r="C60" s="312"/>
      <c r="D60" s="312"/>
      <c r="E60" s="312"/>
      <c r="F60" s="312"/>
      <c r="G60" s="313"/>
    </row>
    <row r="61" spans="1:9">
      <c r="A61" s="326" t="s">
        <v>63</v>
      </c>
      <c r="B61" s="326"/>
      <c r="C61" s="326"/>
      <c r="D61" s="326"/>
      <c r="E61" s="326"/>
      <c r="F61" s="326"/>
      <c r="G61" s="326"/>
      <c r="H61" s="34"/>
      <c r="I61" s="34"/>
    </row>
    <row r="62" spans="1:9">
      <c r="A62" s="326" t="s">
        <v>64</v>
      </c>
      <c r="B62" s="326"/>
      <c r="C62" s="326"/>
      <c r="D62" s="326"/>
      <c r="E62" s="326"/>
      <c r="F62" s="326"/>
      <c r="G62" s="326"/>
      <c r="H62" s="34"/>
      <c r="I62" s="34"/>
    </row>
    <row r="63" spans="1:9">
      <c r="A63" s="326" t="s">
        <v>88</v>
      </c>
      <c r="B63" s="326"/>
      <c r="C63" s="326"/>
      <c r="D63" s="326"/>
      <c r="E63" s="326"/>
      <c r="F63" s="326"/>
      <c r="G63" s="326"/>
      <c r="H63" s="34"/>
      <c r="I63" s="34"/>
    </row>
    <row r="64" spans="1:9">
      <c r="A64" s="309"/>
      <c r="B64" s="309"/>
      <c r="C64" s="309"/>
      <c r="D64" s="309"/>
      <c r="E64" s="309"/>
      <c r="F64" s="309"/>
      <c r="G64" s="309"/>
      <c r="H64" s="34"/>
      <c r="I64" s="34"/>
    </row>
    <row r="65" spans="1:10">
      <c r="A65" s="309"/>
      <c r="B65" s="309"/>
      <c r="C65" s="309"/>
      <c r="D65" s="309"/>
      <c r="E65" s="309"/>
      <c r="F65" s="309"/>
      <c r="G65" s="309"/>
      <c r="H65" s="34"/>
      <c r="I65" s="34"/>
    </row>
    <row r="66" spans="1:10">
      <c r="A66" s="309" t="s">
        <v>29</v>
      </c>
      <c r="B66" s="309"/>
      <c r="C66" s="309"/>
      <c r="D66" s="309"/>
      <c r="E66" s="309"/>
      <c r="F66" s="309"/>
      <c r="G66" s="309"/>
      <c r="H66" s="34"/>
      <c r="I66" s="34"/>
    </row>
    <row r="67" spans="1:10">
      <c r="A67" s="309"/>
      <c r="B67" s="309"/>
      <c r="C67" s="309"/>
      <c r="D67" s="309"/>
      <c r="E67" s="309"/>
      <c r="F67" s="309"/>
      <c r="G67" s="309"/>
      <c r="H67" s="34"/>
      <c r="I67" s="34"/>
    </row>
    <row r="68" spans="1:10">
      <c r="A68" s="309" t="s">
        <v>30</v>
      </c>
      <c r="B68" s="309"/>
      <c r="C68" s="309"/>
      <c r="D68" s="309"/>
      <c r="E68" s="309"/>
      <c r="F68" s="309"/>
      <c r="G68" s="309"/>
      <c r="H68" s="34"/>
      <c r="I68" s="34"/>
    </row>
    <row r="69" spans="1:10">
      <c r="A69" s="309"/>
      <c r="B69" s="309"/>
      <c r="C69" s="309"/>
      <c r="D69" s="309"/>
      <c r="E69" s="309"/>
      <c r="F69" s="309"/>
      <c r="G69" s="309"/>
      <c r="H69" s="34"/>
      <c r="I69" s="34"/>
      <c r="J69" s="34"/>
    </row>
    <row r="70" spans="1:10">
      <c r="A70" s="309"/>
      <c r="B70" s="309"/>
      <c r="C70" s="309"/>
      <c r="D70" s="309"/>
      <c r="E70" s="309"/>
      <c r="F70" s="309"/>
      <c r="G70" s="309"/>
      <c r="H70" s="34"/>
      <c r="I70" s="34"/>
      <c r="J70" s="34"/>
    </row>
    <row r="71" spans="1:10">
      <c r="A71" s="64"/>
      <c r="B71" s="64"/>
      <c r="C71" s="64"/>
      <c r="D71" s="64"/>
      <c r="E71" s="64"/>
      <c r="F71" s="64"/>
      <c r="G71" s="64"/>
      <c r="H71" s="34"/>
      <c r="I71" s="34"/>
      <c r="J71" s="34"/>
    </row>
    <row r="72" spans="1:10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>
      <c r="A81" s="34"/>
      <c r="B81" s="34"/>
      <c r="C81" s="34"/>
      <c r="D81" s="34"/>
      <c r="E81" s="34"/>
      <c r="F81" s="34"/>
      <c r="G81" s="34"/>
      <c r="H81" s="34"/>
      <c r="I81" s="34"/>
      <c r="J81" s="34"/>
    </row>
  </sheetData>
  <mergeCells count="56">
    <mergeCell ref="A66:G66"/>
    <mergeCell ref="A67:G67"/>
    <mergeCell ref="A68:G68"/>
    <mergeCell ref="A69:G69"/>
    <mergeCell ref="A70:G70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53:G53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41:G41"/>
    <mergeCell ref="A30:G30"/>
    <mergeCell ref="A31:G31"/>
    <mergeCell ref="A32:D32"/>
    <mergeCell ref="A33:G33"/>
    <mergeCell ref="A34:G34"/>
    <mergeCell ref="A35:G35"/>
    <mergeCell ref="A36:G36"/>
    <mergeCell ref="A37:G37"/>
    <mergeCell ref="A38:G38"/>
    <mergeCell ref="A39:G39"/>
    <mergeCell ref="A40:G40"/>
    <mergeCell ref="A4:G4"/>
    <mergeCell ref="A2:G2"/>
    <mergeCell ref="A3:G3"/>
    <mergeCell ref="A29:G29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27:G27"/>
    <mergeCell ref="A28:G28"/>
  </mergeCells>
  <pageMargins left="0.47244094488188981" right="0.15748031496062992" top="0.31496062992125984" bottom="0.27559055118110237" header="0.19685039370078741" footer="0.19685039370078741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workbookViewId="0">
      <selection activeCell="G10" sqref="G10"/>
    </sheetView>
  </sheetViews>
  <sheetFormatPr defaultRowHeight="12.75"/>
  <cols>
    <col min="1" max="1" width="28" style="20" customWidth="1"/>
    <col min="2" max="2" width="13.28515625" style="20" customWidth="1"/>
    <col min="3" max="3" width="10" style="20" customWidth="1"/>
    <col min="4" max="4" width="9.7109375" style="20" customWidth="1"/>
    <col min="5" max="5" width="7" style="20" customWidth="1"/>
    <col min="6" max="6" width="20" style="20" customWidth="1"/>
    <col min="7" max="7" width="13.42578125" style="20" bestFit="1" customWidth="1"/>
    <col min="8" max="8" width="40.140625" style="20" customWidth="1"/>
    <col min="9" max="16384" width="9.140625" style="20"/>
  </cols>
  <sheetData>
    <row r="1" spans="1:8" ht="15">
      <c r="A1" s="204" t="s">
        <v>34</v>
      </c>
      <c r="B1" s="65"/>
      <c r="C1" s="66"/>
      <c r="H1" s="40" t="s">
        <v>141</v>
      </c>
    </row>
    <row r="2" spans="1:8">
      <c r="A2" s="67" t="s">
        <v>21</v>
      </c>
      <c r="B2" s="67"/>
      <c r="C2" s="67"/>
      <c r="D2" s="67"/>
      <c r="E2" s="67"/>
    </row>
    <row r="3" spans="1:8">
      <c r="A3" s="67"/>
      <c r="B3" s="67"/>
      <c r="C3" s="67"/>
      <c r="D3" s="67"/>
      <c r="E3" s="67"/>
    </row>
    <row r="4" spans="1:8">
      <c r="A4" s="67"/>
      <c r="B4" s="67"/>
      <c r="C4" s="67"/>
      <c r="D4" s="67"/>
      <c r="E4" s="67"/>
    </row>
    <row r="5" spans="1:8">
      <c r="A5" s="41" t="s">
        <v>13</v>
      </c>
      <c r="B5" s="67"/>
      <c r="C5" s="67"/>
      <c r="D5" s="67"/>
      <c r="E5" s="67"/>
    </row>
    <row r="6" spans="1:8">
      <c r="A6" s="41" t="s">
        <v>19</v>
      </c>
      <c r="B6" s="67"/>
      <c r="C6" s="67"/>
      <c r="D6" s="67"/>
      <c r="E6" s="67"/>
    </row>
    <row r="7" spans="1:8">
      <c r="G7" s="128" t="s">
        <v>32</v>
      </c>
    </row>
    <row r="8" spans="1:8" ht="36.75">
      <c r="A8" s="328" t="s">
        <v>22</v>
      </c>
      <c r="B8" s="328" t="s">
        <v>96</v>
      </c>
      <c r="C8" s="328" t="s">
        <v>15</v>
      </c>
      <c r="D8" s="328" t="s">
        <v>16</v>
      </c>
      <c r="E8" s="328" t="s">
        <v>17</v>
      </c>
      <c r="F8" s="68" t="s">
        <v>71</v>
      </c>
      <c r="G8" s="68" t="s">
        <v>113</v>
      </c>
      <c r="H8" s="328" t="s">
        <v>18</v>
      </c>
    </row>
    <row r="9" spans="1:8" ht="22.5">
      <c r="A9" s="329"/>
      <c r="B9" s="329"/>
      <c r="C9" s="329"/>
      <c r="D9" s="329"/>
      <c r="E9" s="329"/>
      <c r="F9" s="69" t="s">
        <v>244</v>
      </c>
      <c r="G9" s="70" t="s">
        <v>245</v>
      </c>
      <c r="H9" s="329"/>
    </row>
    <row r="10" spans="1:8">
      <c r="A10" s="71"/>
      <c r="B10" s="72"/>
      <c r="C10" s="71"/>
      <c r="D10" s="72"/>
      <c r="E10" s="71"/>
      <c r="F10" s="64"/>
      <c r="G10" s="54"/>
      <c r="H10" s="73"/>
    </row>
    <row r="11" spans="1:8">
      <c r="A11" s="71"/>
      <c r="B11" s="72"/>
      <c r="C11" s="71"/>
      <c r="D11" s="72"/>
      <c r="E11" s="71"/>
      <c r="F11" s="64"/>
      <c r="G11" s="54"/>
      <c r="H11" s="73"/>
    </row>
    <row r="12" spans="1:8">
      <c r="A12" s="71"/>
      <c r="B12" s="72"/>
      <c r="C12" s="71"/>
      <c r="D12" s="72"/>
      <c r="E12" s="71"/>
      <c r="F12" s="74"/>
      <c r="G12" s="54"/>
      <c r="H12" s="73"/>
    </row>
    <row r="13" spans="1:8">
      <c r="A13" s="71"/>
      <c r="B13" s="72"/>
      <c r="C13" s="71"/>
      <c r="D13" s="72"/>
      <c r="E13" s="71"/>
      <c r="F13" s="64"/>
      <c r="G13" s="54"/>
      <c r="H13" s="73"/>
    </row>
    <row r="14" spans="1:8">
      <c r="A14" s="71"/>
      <c r="B14" s="72"/>
      <c r="C14" s="71"/>
      <c r="D14" s="72"/>
      <c r="E14" s="71"/>
      <c r="F14" s="64"/>
      <c r="G14" s="54"/>
      <c r="H14" s="73"/>
    </row>
    <row r="15" spans="1:8">
      <c r="A15" s="71"/>
      <c r="B15" s="72"/>
      <c r="C15" s="71"/>
      <c r="D15" s="72"/>
      <c r="E15" s="71"/>
      <c r="F15" s="64"/>
      <c r="G15" s="54"/>
      <c r="H15" s="73"/>
    </row>
    <row r="16" spans="1:8">
      <c r="A16" s="71"/>
      <c r="B16" s="72"/>
      <c r="C16" s="71"/>
      <c r="D16" s="72"/>
      <c r="E16" s="71"/>
      <c r="F16" s="64"/>
      <c r="G16" s="54"/>
      <c r="H16" s="73"/>
    </row>
    <row r="17" spans="1:8">
      <c r="A17" s="71"/>
      <c r="B17" s="72"/>
      <c r="C17" s="71"/>
      <c r="D17" s="72"/>
      <c r="E17" s="71"/>
      <c r="F17" s="64"/>
      <c r="G17" s="54"/>
      <c r="H17" s="73"/>
    </row>
    <row r="18" spans="1:8">
      <c r="A18" s="71"/>
      <c r="B18" s="72"/>
      <c r="C18" s="71"/>
      <c r="D18" s="72"/>
      <c r="E18" s="71"/>
      <c r="F18" s="64"/>
      <c r="G18" s="54"/>
      <c r="H18" s="73"/>
    </row>
    <row r="19" spans="1:8">
      <c r="A19" s="71"/>
      <c r="B19" s="72"/>
      <c r="C19" s="71"/>
      <c r="D19" s="72"/>
      <c r="E19" s="71"/>
      <c r="F19" s="64"/>
      <c r="G19" s="54"/>
      <c r="H19" s="73"/>
    </row>
    <row r="20" spans="1:8">
      <c r="A20" s="71"/>
      <c r="B20" s="72"/>
      <c r="C20" s="71"/>
      <c r="D20" s="72"/>
      <c r="E20" s="71"/>
      <c r="F20" s="64"/>
      <c r="G20" s="54"/>
      <c r="H20" s="73"/>
    </row>
    <row r="21" spans="1:8">
      <c r="A21" s="71"/>
      <c r="B21" s="72"/>
      <c r="C21" s="71"/>
      <c r="D21" s="72"/>
      <c r="E21" s="71"/>
      <c r="F21" s="64"/>
      <c r="G21" s="54"/>
      <c r="H21" s="73"/>
    </row>
    <row r="22" spans="1:8">
      <c r="A22" s="71"/>
      <c r="B22" s="72"/>
      <c r="C22" s="71"/>
      <c r="D22" s="72"/>
      <c r="E22" s="71"/>
      <c r="F22" s="64"/>
      <c r="G22" s="54"/>
      <c r="H22" s="73"/>
    </row>
    <row r="23" spans="1:8">
      <c r="A23" s="71"/>
      <c r="B23" s="72"/>
      <c r="C23" s="71"/>
      <c r="D23" s="72"/>
      <c r="E23" s="71"/>
      <c r="F23" s="64"/>
      <c r="G23" s="54"/>
      <c r="H23" s="73"/>
    </row>
    <row r="24" spans="1:8">
      <c r="A24" s="71"/>
      <c r="B24" s="72"/>
      <c r="C24" s="71"/>
      <c r="D24" s="72"/>
      <c r="E24" s="71"/>
      <c r="F24" s="64"/>
      <c r="G24" s="54"/>
      <c r="H24" s="73"/>
    </row>
    <row r="25" spans="1:8">
      <c r="A25" s="71"/>
      <c r="B25" s="72"/>
      <c r="C25" s="71"/>
      <c r="D25" s="72"/>
      <c r="E25" s="71"/>
      <c r="F25" s="64"/>
      <c r="G25" s="54"/>
      <c r="H25" s="73"/>
    </row>
    <row r="26" spans="1:8">
      <c r="A26" s="71"/>
      <c r="B26" s="72"/>
      <c r="C26" s="71"/>
      <c r="D26" s="72"/>
      <c r="E26" s="71"/>
      <c r="F26" s="64"/>
      <c r="G26" s="54"/>
      <c r="H26" s="73"/>
    </row>
    <row r="27" spans="1:8">
      <c r="A27" s="71"/>
      <c r="B27" s="72"/>
      <c r="C27" s="71"/>
      <c r="D27" s="72"/>
      <c r="E27" s="71"/>
      <c r="F27" s="64"/>
      <c r="G27" s="54"/>
      <c r="H27" s="73"/>
    </row>
    <row r="28" spans="1:8">
      <c r="A28" s="75"/>
      <c r="B28" s="76"/>
      <c r="C28" s="75"/>
      <c r="D28" s="76"/>
      <c r="E28" s="75"/>
      <c r="F28" s="77"/>
      <c r="G28" s="52"/>
      <c r="H28" s="78"/>
    </row>
    <row r="29" spans="1:8">
      <c r="A29" s="67" t="s">
        <v>26</v>
      </c>
    </row>
    <row r="32" spans="1:8">
      <c r="A32" s="20" t="s">
        <v>29</v>
      </c>
    </row>
    <row r="34" spans="1:1">
      <c r="A34" s="37" t="s">
        <v>28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4"/>
  <sheetViews>
    <sheetView zoomScaleNormal="100" workbookViewId="0"/>
  </sheetViews>
  <sheetFormatPr defaultRowHeight="12.75"/>
  <cols>
    <col min="1" max="1" width="3.28515625" style="20" customWidth="1"/>
    <col min="2" max="2" width="13.28515625" style="20" customWidth="1"/>
    <col min="3" max="3" width="12.7109375" style="20" customWidth="1"/>
    <col min="4" max="4" width="7.140625" style="20" customWidth="1"/>
    <col min="5" max="5" width="5.7109375" style="20" customWidth="1"/>
    <col min="6" max="6" width="12" style="66" customWidth="1"/>
    <col min="7" max="7" width="9.85546875" style="66" customWidth="1"/>
    <col min="8" max="8" width="9.7109375" style="20" customWidth="1"/>
    <col min="9" max="9" width="15.85546875" style="20" customWidth="1"/>
    <col min="10" max="10" width="7.85546875" style="20" customWidth="1"/>
    <col min="11" max="12" width="6.7109375" style="20" customWidth="1"/>
    <col min="13" max="13" width="7" style="20" customWidth="1"/>
    <col min="14" max="14" width="6.42578125" style="20" customWidth="1"/>
    <col min="15" max="16" width="6.28515625" style="20" customWidth="1"/>
    <col min="17" max="17" width="9.5703125" style="20" customWidth="1"/>
    <col min="18" max="18" width="15.7109375" style="20" customWidth="1"/>
    <col min="19" max="16384" width="9.140625" style="20"/>
  </cols>
  <sheetData>
    <row r="1" spans="1:21" s="24" customFormat="1" ht="15">
      <c r="A1" s="20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P1" s="26"/>
      <c r="Q1" s="26"/>
      <c r="R1" s="25" t="s">
        <v>142</v>
      </c>
    </row>
    <row r="2" spans="1:21" ht="12.75" customHeight="1">
      <c r="A2" s="24"/>
      <c r="B2" s="24"/>
      <c r="C2" s="24"/>
      <c r="D2" s="24"/>
      <c r="E2" s="24"/>
      <c r="F2" s="79"/>
      <c r="G2" s="79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1" ht="15.75">
      <c r="A3" s="80" t="s">
        <v>1</v>
      </c>
      <c r="B3" s="80"/>
      <c r="C3" s="80"/>
      <c r="D3" s="24"/>
      <c r="E3" s="24"/>
      <c r="F3" s="79"/>
      <c r="G3" s="79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21" ht="14.25" customHeight="1">
      <c r="A4" s="81" t="s">
        <v>97</v>
      </c>
      <c r="B4" s="81"/>
      <c r="C4" s="81"/>
      <c r="D4" s="24"/>
      <c r="E4" s="24"/>
      <c r="F4" s="79"/>
      <c r="G4" s="79"/>
      <c r="H4" s="24"/>
      <c r="I4" s="24"/>
      <c r="J4" s="24"/>
      <c r="K4" s="24"/>
      <c r="L4" s="24"/>
      <c r="M4" s="24"/>
      <c r="N4" s="344" t="s">
        <v>32</v>
      </c>
      <c r="O4" s="344"/>
      <c r="P4" s="344"/>
      <c r="Q4" s="344"/>
      <c r="R4" s="344"/>
    </row>
    <row r="5" spans="1:21" ht="7.5" customHeight="1" thickBot="1">
      <c r="A5" s="36"/>
      <c r="B5" s="36"/>
      <c r="C5" s="36"/>
      <c r="D5" s="36"/>
      <c r="E5" s="36"/>
      <c r="F5" s="82"/>
      <c r="G5" s="79"/>
      <c r="H5" s="36"/>
      <c r="I5" s="36"/>
      <c r="J5" s="36"/>
      <c r="K5" s="36"/>
      <c r="L5" s="36"/>
      <c r="M5" s="36"/>
      <c r="N5" s="36"/>
      <c r="O5" s="83"/>
      <c r="P5" s="84"/>
      <c r="Q5" s="84"/>
      <c r="R5" s="84"/>
    </row>
    <row r="6" spans="1:21" s="90" customFormat="1" ht="33" customHeight="1">
      <c r="A6" s="85" t="s">
        <v>2</v>
      </c>
      <c r="B6" s="86" t="s">
        <v>3</v>
      </c>
      <c r="C6" s="86" t="s">
        <v>4</v>
      </c>
      <c r="D6" s="86" t="s">
        <v>5</v>
      </c>
      <c r="E6" s="86" t="s">
        <v>6</v>
      </c>
      <c r="F6" s="86" t="s">
        <v>8</v>
      </c>
      <c r="G6" s="87" t="s">
        <v>35</v>
      </c>
      <c r="H6" s="86" t="s">
        <v>7</v>
      </c>
      <c r="I6" s="345" t="s">
        <v>99</v>
      </c>
      <c r="J6" s="346"/>
      <c r="K6" s="347" t="s">
        <v>102</v>
      </c>
      <c r="L6" s="345"/>
      <c r="M6" s="345"/>
      <c r="N6" s="345"/>
      <c r="O6" s="345"/>
      <c r="P6" s="345"/>
      <c r="Q6" s="88"/>
      <c r="R6" s="89" t="s">
        <v>125</v>
      </c>
    </row>
    <row r="7" spans="1:21" s="90" customFormat="1" ht="48.75" thickBot="1">
      <c r="A7" s="91"/>
      <c r="B7" s="92"/>
      <c r="C7" s="92"/>
      <c r="D7" s="129" t="s">
        <v>98</v>
      </c>
      <c r="E7" s="129" t="s">
        <v>98</v>
      </c>
      <c r="F7" s="93"/>
      <c r="G7" s="94" t="s">
        <v>36</v>
      </c>
      <c r="H7" s="95"/>
      <c r="I7" s="96" t="s">
        <v>24</v>
      </c>
      <c r="J7" s="97" t="s">
        <v>103</v>
      </c>
      <c r="K7" s="98" t="s">
        <v>114</v>
      </c>
      <c r="L7" s="98" t="s">
        <v>115</v>
      </c>
      <c r="M7" s="98" t="s">
        <v>116</v>
      </c>
      <c r="N7" s="99">
        <v>2017</v>
      </c>
      <c r="O7" s="99">
        <v>2018</v>
      </c>
      <c r="P7" s="100">
        <v>2019</v>
      </c>
      <c r="Q7" s="101" t="s">
        <v>117</v>
      </c>
      <c r="R7" s="102"/>
    </row>
    <row r="8" spans="1:21" ht="12.75" customHeigh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5">
        <v>8</v>
      </c>
      <c r="I8" s="104">
        <v>9</v>
      </c>
      <c r="J8" s="105">
        <v>10</v>
      </c>
      <c r="K8" s="105">
        <v>11</v>
      </c>
      <c r="L8" s="105">
        <v>12</v>
      </c>
      <c r="M8" s="104">
        <v>13</v>
      </c>
      <c r="N8" s="104">
        <v>14</v>
      </c>
      <c r="O8" s="105">
        <v>15</v>
      </c>
      <c r="P8" s="104">
        <v>16</v>
      </c>
      <c r="Q8" s="106">
        <v>17</v>
      </c>
      <c r="R8" s="107">
        <v>18</v>
      </c>
      <c r="S8" s="24"/>
      <c r="T8" s="24"/>
      <c r="U8" s="24"/>
    </row>
    <row r="9" spans="1:21" ht="12.75" customHeight="1">
      <c r="A9" s="340" t="s">
        <v>66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2"/>
      <c r="S9" s="24"/>
      <c r="T9" s="24"/>
      <c r="U9" s="24"/>
    </row>
    <row r="10" spans="1:21">
      <c r="A10" s="337" t="s">
        <v>11</v>
      </c>
      <c r="B10" s="330"/>
      <c r="C10" s="330"/>
      <c r="D10" s="333"/>
      <c r="E10" s="333"/>
      <c r="F10" s="333"/>
      <c r="G10" s="333"/>
      <c r="H10" s="330"/>
      <c r="I10" s="108" t="s">
        <v>100</v>
      </c>
      <c r="J10" s="108"/>
      <c r="K10" s="109"/>
      <c r="L10" s="109"/>
      <c r="M10" s="110"/>
      <c r="N10" s="110"/>
      <c r="O10" s="110"/>
      <c r="P10" s="110"/>
      <c r="Q10" s="111"/>
      <c r="R10" s="112"/>
      <c r="S10" s="24"/>
      <c r="T10" s="24"/>
      <c r="U10" s="24"/>
    </row>
    <row r="11" spans="1:21" ht="34.5" customHeight="1">
      <c r="A11" s="338"/>
      <c r="B11" s="331"/>
      <c r="C11" s="331"/>
      <c r="D11" s="334"/>
      <c r="E11" s="334"/>
      <c r="F11" s="334"/>
      <c r="G11" s="334"/>
      <c r="H11" s="331"/>
      <c r="I11" s="108" t="s">
        <v>46</v>
      </c>
      <c r="J11" s="108"/>
      <c r="K11" s="109"/>
      <c r="L11" s="109"/>
      <c r="M11" s="110"/>
      <c r="N11" s="110"/>
      <c r="O11" s="110"/>
      <c r="P11" s="110"/>
      <c r="Q11" s="111"/>
      <c r="R11" s="112"/>
      <c r="S11" s="24"/>
      <c r="T11" s="24"/>
      <c r="U11" s="24"/>
    </row>
    <row r="12" spans="1:21" ht="47.25" customHeight="1">
      <c r="A12" s="338"/>
      <c r="B12" s="331"/>
      <c r="C12" s="331"/>
      <c r="D12" s="334"/>
      <c r="E12" s="334"/>
      <c r="F12" s="334"/>
      <c r="G12" s="334"/>
      <c r="H12" s="331"/>
      <c r="I12" s="108" t="s">
        <v>47</v>
      </c>
      <c r="J12" s="108"/>
      <c r="K12" s="109"/>
      <c r="L12" s="109"/>
      <c r="M12" s="110"/>
      <c r="N12" s="110"/>
      <c r="O12" s="110"/>
      <c r="P12" s="110"/>
      <c r="Q12" s="111"/>
      <c r="R12" s="112"/>
      <c r="S12" s="24"/>
      <c r="T12" s="24"/>
      <c r="U12" s="24"/>
    </row>
    <row r="13" spans="1:21" ht="25.5">
      <c r="A13" s="338"/>
      <c r="B13" s="331"/>
      <c r="C13" s="331"/>
      <c r="D13" s="334"/>
      <c r="E13" s="334"/>
      <c r="F13" s="334"/>
      <c r="G13" s="334"/>
      <c r="H13" s="331"/>
      <c r="I13" s="108" t="s">
        <v>101</v>
      </c>
      <c r="J13" s="108"/>
      <c r="K13" s="109"/>
      <c r="L13" s="109"/>
      <c r="M13" s="110"/>
      <c r="N13" s="110"/>
      <c r="O13" s="110"/>
      <c r="P13" s="110"/>
      <c r="Q13" s="111"/>
      <c r="R13" s="112"/>
      <c r="S13" s="24"/>
      <c r="T13" s="24"/>
      <c r="U13" s="24"/>
    </row>
    <row r="14" spans="1:21" ht="12.75" customHeight="1">
      <c r="A14" s="348"/>
      <c r="B14" s="336"/>
      <c r="C14" s="336"/>
      <c r="D14" s="335"/>
      <c r="E14" s="335"/>
      <c r="F14" s="335"/>
      <c r="G14" s="335"/>
      <c r="H14" s="336"/>
      <c r="I14" s="108" t="s">
        <v>45</v>
      </c>
      <c r="J14" s="108"/>
      <c r="K14" s="109"/>
      <c r="L14" s="109"/>
      <c r="M14" s="110"/>
      <c r="N14" s="110"/>
      <c r="O14" s="110"/>
      <c r="P14" s="110"/>
      <c r="Q14" s="111"/>
      <c r="R14" s="112"/>
      <c r="S14" s="24"/>
      <c r="T14" s="24"/>
      <c r="U14" s="24"/>
    </row>
    <row r="15" spans="1:21" ht="12.75" customHeight="1">
      <c r="A15" s="340" t="s">
        <v>67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2"/>
      <c r="S15" s="24"/>
      <c r="T15" s="24"/>
      <c r="U15" s="24"/>
    </row>
    <row r="16" spans="1:21">
      <c r="A16" s="337" t="s">
        <v>0</v>
      </c>
      <c r="B16" s="330"/>
      <c r="C16" s="330"/>
      <c r="D16" s="333"/>
      <c r="E16" s="333"/>
      <c r="F16" s="333"/>
      <c r="G16" s="333"/>
      <c r="H16" s="330"/>
      <c r="I16" s="108" t="s">
        <v>100</v>
      </c>
      <c r="J16" s="108"/>
      <c r="K16" s="109"/>
      <c r="L16" s="109"/>
      <c r="M16" s="110"/>
      <c r="N16" s="110"/>
      <c r="O16" s="110"/>
      <c r="P16" s="110"/>
      <c r="Q16" s="111"/>
      <c r="R16" s="112"/>
      <c r="S16" s="24"/>
      <c r="T16" s="24"/>
      <c r="U16" s="24"/>
    </row>
    <row r="17" spans="1:21" ht="34.5" customHeight="1">
      <c r="A17" s="338"/>
      <c r="B17" s="331"/>
      <c r="C17" s="331"/>
      <c r="D17" s="334"/>
      <c r="E17" s="334"/>
      <c r="F17" s="334"/>
      <c r="G17" s="334"/>
      <c r="H17" s="331"/>
      <c r="I17" s="108" t="s">
        <v>46</v>
      </c>
      <c r="J17" s="108"/>
      <c r="K17" s="109"/>
      <c r="L17" s="109"/>
      <c r="M17" s="110"/>
      <c r="N17" s="110"/>
      <c r="O17" s="110"/>
      <c r="P17" s="110"/>
      <c r="Q17" s="111"/>
      <c r="R17" s="112"/>
      <c r="S17" s="24"/>
      <c r="T17" s="24"/>
      <c r="U17" s="24"/>
    </row>
    <row r="18" spans="1:21" ht="47.25" customHeight="1">
      <c r="A18" s="338"/>
      <c r="B18" s="331"/>
      <c r="C18" s="331"/>
      <c r="D18" s="334"/>
      <c r="E18" s="334"/>
      <c r="F18" s="334"/>
      <c r="G18" s="334"/>
      <c r="H18" s="331"/>
      <c r="I18" s="108" t="s">
        <v>47</v>
      </c>
      <c r="J18" s="108"/>
      <c r="K18" s="109"/>
      <c r="L18" s="109"/>
      <c r="M18" s="110"/>
      <c r="N18" s="110"/>
      <c r="O18" s="110"/>
      <c r="P18" s="110"/>
      <c r="Q18" s="111"/>
      <c r="R18" s="112"/>
      <c r="S18" s="24"/>
      <c r="T18" s="24"/>
      <c r="U18" s="24"/>
    </row>
    <row r="19" spans="1:21" ht="25.5">
      <c r="A19" s="338"/>
      <c r="B19" s="331"/>
      <c r="C19" s="331"/>
      <c r="D19" s="334"/>
      <c r="E19" s="334"/>
      <c r="F19" s="334"/>
      <c r="G19" s="334"/>
      <c r="H19" s="331"/>
      <c r="I19" s="108" t="s">
        <v>101</v>
      </c>
      <c r="J19" s="108"/>
      <c r="K19" s="109"/>
      <c r="L19" s="109"/>
      <c r="M19" s="110"/>
      <c r="N19" s="110"/>
      <c r="O19" s="110"/>
      <c r="P19" s="110"/>
      <c r="Q19" s="111"/>
      <c r="R19" s="112"/>
      <c r="S19" s="24"/>
      <c r="T19" s="24"/>
      <c r="U19" s="24"/>
    </row>
    <row r="20" spans="1:21" ht="12.75" customHeight="1" thickBot="1">
      <c r="A20" s="339"/>
      <c r="B20" s="332"/>
      <c r="C20" s="332"/>
      <c r="D20" s="343"/>
      <c r="E20" s="343"/>
      <c r="F20" s="343"/>
      <c r="G20" s="343"/>
      <c r="H20" s="332"/>
      <c r="I20" s="113" t="s">
        <v>45</v>
      </c>
      <c r="J20" s="113"/>
      <c r="K20" s="114"/>
      <c r="L20" s="114"/>
      <c r="M20" s="115"/>
      <c r="N20" s="115"/>
      <c r="O20" s="115"/>
      <c r="P20" s="115"/>
      <c r="Q20" s="116"/>
      <c r="R20" s="117"/>
      <c r="S20" s="24"/>
      <c r="T20" s="24"/>
      <c r="U20" s="24"/>
    </row>
    <row r="21" spans="1:21">
      <c r="A21" s="36"/>
      <c r="B21" s="36"/>
      <c r="C21" s="36"/>
      <c r="D21" s="36"/>
      <c r="E21" s="36"/>
      <c r="F21" s="82"/>
      <c r="G21" s="8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24"/>
      <c r="T21" s="24"/>
      <c r="U21" s="24"/>
    </row>
    <row r="22" spans="1:21">
      <c r="A22" s="79" t="s">
        <v>10</v>
      </c>
      <c r="B22" s="79"/>
      <c r="C22" s="79"/>
      <c r="D22" s="24"/>
      <c r="E22" s="24"/>
      <c r="F22" s="79"/>
      <c r="G22" s="7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>
      <c r="A23" s="79"/>
      <c r="B23" s="79"/>
      <c r="C23" s="79"/>
      <c r="D23" s="24"/>
      <c r="E23" s="24"/>
      <c r="F23" s="79"/>
      <c r="G23" s="7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>
      <c r="A24" s="37" t="s">
        <v>28</v>
      </c>
      <c r="B24" s="79"/>
      <c r="C24" s="79"/>
      <c r="D24" s="24"/>
      <c r="E24" s="24"/>
      <c r="F24" s="79"/>
      <c r="G24" s="79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1">
      <c r="A25" s="37"/>
      <c r="B25" s="118"/>
      <c r="C25" s="24"/>
      <c r="D25" s="24"/>
      <c r="E25" s="24"/>
      <c r="F25" s="79"/>
      <c r="G25" s="7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1">
      <c r="A26" s="24"/>
      <c r="B26" s="118"/>
      <c r="C26" s="24"/>
      <c r="D26" s="24"/>
      <c r="E26" s="24"/>
      <c r="F26" s="79"/>
      <c r="G26" s="7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1">
      <c r="A27" s="24"/>
      <c r="B27" s="118"/>
      <c r="C27" s="24"/>
      <c r="D27" s="24"/>
      <c r="E27" s="24"/>
      <c r="F27" s="79"/>
      <c r="G27" s="79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1">
      <c r="A28" s="24"/>
      <c r="B28" s="118"/>
      <c r="C28" s="24"/>
      <c r="D28" s="24"/>
      <c r="E28" s="24"/>
      <c r="F28" s="79"/>
      <c r="G28" s="7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1">
      <c r="A29" s="24"/>
      <c r="B29" s="118"/>
      <c r="C29" s="24"/>
      <c r="D29" s="24"/>
      <c r="E29" s="24"/>
      <c r="F29" s="79"/>
      <c r="G29" s="79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21">
      <c r="A30" s="24"/>
      <c r="B30" s="118"/>
      <c r="C30" s="24"/>
      <c r="D30" s="24"/>
      <c r="E30" s="24"/>
      <c r="F30" s="79"/>
      <c r="G30" s="7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1">
      <c r="A31" s="24"/>
      <c r="B31" s="118"/>
      <c r="C31" s="24"/>
      <c r="D31" s="24"/>
      <c r="E31" s="24"/>
      <c r="F31" s="79"/>
      <c r="G31" s="79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21">
      <c r="A32" s="24"/>
      <c r="B32" s="118"/>
      <c r="C32" s="24"/>
      <c r="D32" s="24"/>
      <c r="E32" s="24"/>
      <c r="F32" s="79"/>
      <c r="G32" s="79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>
      <c r="A33" s="24"/>
      <c r="B33" s="118"/>
      <c r="C33" s="24"/>
      <c r="D33" s="24"/>
      <c r="E33" s="24"/>
      <c r="F33" s="79"/>
      <c r="G33" s="79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>
      <c r="A34" s="24"/>
      <c r="B34" s="118"/>
      <c r="C34" s="24"/>
      <c r="D34" s="24"/>
      <c r="E34" s="24"/>
      <c r="F34" s="79"/>
      <c r="G34" s="79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mergeCells count="21">
    <mergeCell ref="N4:R4"/>
    <mergeCell ref="I6:J6"/>
    <mergeCell ref="K6:P6"/>
    <mergeCell ref="A9:R9"/>
    <mergeCell ref="A10:A14"/>
    <mergeCell ref="D10:D14"/>
    <mergeCell ref="F10:F14"/>
    <mergeCell ref="G10:G14"/>
    <mergeCell ref="H10:H14"/>
    <mergeCell ref="C16:C20"/>
    <mergeCell ref="E10:E14"/>
    <mergeCell ref="C10:C14"/>
    <mergeCell ref="B10:B14"/>
    <mergeCell ref="A16:A20"/>
    <mergeCell ref="A15:R15"/>
    <mergeCell ref="D16:D20"/>
    <mergeCell ref="B16:B20"/>
    <mergeCell ref="F16:F20"/>
    <mergeCell ref="E16:E20"/>
    <mergeCell ref="H16:H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Koondvorm(1)</vt:lpstr>
      <vt:lpstr>LK tulud (2)</vt:lpstr>
      <vt:lpstr>Omatulud (3)</vt:lpstr>
      <vt:lpstr>Toetused (4)</vt:lpstr>
      <vt:lpstr>Kulud (5)</vt:lpstr>
      <vt:lpstr>Inv koond (6a)</vt:lpstr>
      <vt:lpstr>Inv infokaart(6b)</vt:lpstr>
      <vt:lpstr>Inv infokaardi lisa(6c)</vt:lpstr>
      <vt:lpstr>välisprojektid (7)</vt:lpstr>
      <vt:lpstr>'Inv koond (6a)'!Print_Titles</vt:lpstr>
    </vt:vector>
  </TitlesOfParts>
  <Company>Tallinna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Maarja Valler</cp:lastModifiedBy>
  <cp:lastPrinted>2016-06-08T11:46:13Z</cp:lastPrinted>
  <dcterms:created xsi:type="dcterms:W3CDTF">2005-06-14T09:13:24Z</dcterms:created>
  <dcterms:modified xsi:type="dcterms:W3CDTF">2016-06-16T11:06:43Z</dcterms:modified>
</cp:coreProperties>
</file>