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5230" windowHeight="6030" tabRatio="849"/>
  </bookViews>
  <sheets>
    <sheet name="Koondvorm(1)" sheetId="3" r:id="rId1"/>
    <sheet name="LK tulud (2)" sheetId="36" r:id="rId2"/>
    <sheet name="Omatulud (3)" sheetId="37" r:id="rId3"/>
    <sheet name="Toetused (4)" sheetId="39" r:id="rId4"/>
    <sheet name="Kulud (5)" sheetId="40" r:id="rId5"/>
    <sheet name="Inv koond(6a)" sheetId="31" r:id="rId6"/>
    <sheet name="Inv infokaart(6b)" sheetId="32" r:id="rId7"/>
    <sheet name="Inv infokaardi lisa(6c)" sheetId="33" r:id="rId8"/>
    <sheet name="välisprojektid (7)" sheetId="34" r:id="rId9"/>
  </sheets>
  <externalReferences>
    <externalReference r:id="rId10"/>
  </externalReferences>
  <definedNames>
    <definedName name="_xlnm._FilterDatabase" localSheetId="4" hidden="1">'Kulud (5)'!$A$5:$F$255</definedName>
    <definedName name="_xlnm._FilterDatabase" localSheetId="2" hidden="1">'Omatulud (3)'!$A$6:$B$71</definedName>
    <definedName name="_xlnm._FilterDatabase" localSheetId="3" hidden="1">'Toetused (4)'!$A$5:$B$19</definedName>
    <definedName name="job_levels">OFFSET(job_levels_range,0,0,COUNTA(job_levels_range),1)</definedName>
    <definedName name="job_names">OFFSET(job_names_range,0,0,COUNTA(job_names_range),1)</definedName>
    <definedName name="joblevels">'[1]Job Names'!$H$9:$H$35</definedName>
    <definedName name="jobnames">#N/A</definedName>
    <definedName name="language_list">'[1]Job Names'!$E$2:$E$5</definedName>
    <definedName name="Maalist">[1]Maakonnad!$A$1:$A$15</definedName>
    <definedName name="OLE_LINK1" localSheetId="4">'Kulud (5)'!#REF!</definedName>
    <definedName name="Prinditiitlid" localSheetId="0">'Koondvorm(1)'!#REF!</definedName>
    <definedName name="_xlnm.Print_Titles" localSheetId="5">'Inv koond(6a)'!$6:$6</definedName>
    <definedName name="_xlnm.Print_Titles" localSheetId="0">'Koondvorm(1)'!#REF!</definedName>
    <definedName name="zJob">'[1]Job Families'!$D$1:$D$481</definedName>
    <definedName name="zLev">'[1]Job Families'!$E$1:$E$481</definedName>
    <definedName name="zPnt">'[1]Job Families'!$F$1:$F$481</definedName>
    <definedName name="zPntH">'[1]Job Families'!$H$1:$H$481</definedName>
    <definedName name="zPntL">'[1]Job Families'!$G$1:$G$481</definedName>
  </definedNames>
  <calcPr calcId="145621"/>
</workbook>
</file>

<file path=xl/calcChain.xml><?xml version="1.0" encoding="utf-8"?>
<calcChain xmlns="http://schemas.openxmlformats.org/spreadsheetml/2006/main">
  <c r="B8" i="3" l="1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7" i="3"/>
  <c r="E11" i="3" l="1"/>
  <c r="L11" i="3"/>
  <c r="K11" i="3"/>
  <c r="J11" i="3"/>
  <c r="I11" i="3"/>
  <c r="H11" i="3"/>
  <c r="G11" i="3"/>
  <c r="J22" i="31" l="1"/>
  <c r="H22" i="31"/>
  <c r="G22" i="31"/>
  <c r="F22" i="31"/>
  <c r="E22" i="31"/>
  <c r="D22" i="31"/>
  <c r="J19" i="31"/>
  <c r="H19" i="31"/>
  <c r="D19" i="31"/>
  <c r="J16" i="31"/>
  <c r="H16" i="31"/>
  <c r="D16" i="31"/>
  <c r="J15" i="31"/>
  <c r="H15" i="31"/>
  <c r="H13" i="31" s="1"/>
  <c r="D15" i="31"/>
  <c r="J14" i="31"/>
  <c r="J13" i="31" s="1"/>
  <c r="H14" i="31"/>
  <c r="D14" i="31"/>
  <c r="D13" i="31" s="1"/>
  <c r="J8" i="31"/>
  <c r="H8" i="31"/>
  <c r="G8" i="31"/>
  <c r="F8" i="31"/>
  <c r="E8" i="31"/>
  <c r="D8" i="31"/>
  <c r="C13" i="39"/>
  <c r="C14" i="39"/>
  <c r="B13" i="39"/>
  <c r="B14" i="39"/>
  <c r="G10" i="39"/>
  <c r="F10" i="39"/>
  <c r="D10" i="39"/>
  <c r="F233" i="40" l="1"/>
  <c r="F232" i="40"/>
  <c r="F231" i="40"/>
  <c r="F230" i="40"/>
  <c r="F229" i="40"/>
  <c r="F228" i="40"/>
  <c r="F227" i="40"/>
  <c r="F226" i="40"/>
  <c r="F225" i="40"/>
  <c r="F224" i="40"/>
  <c r="F223" i="40"/>
  <c r="F222" i="40"/>
  <c r="F221" i="40"/>
  <c r="F220" i="40"/>
  <c r="F117" i="40"/>
  <c r="F116" i="40"/>
  <c r="F115" i="40"/>
  <c r="F114" i="40"/>
  <c r="F113" i="40"/>
  <c r="F112" i="40"/>
  <c r="F111" i="40"/>
  <c r="F105" i="40"/>
  <c r="F104" i="40"/>
  <c r="F103" i="40"/>
  <c r="F102" i="40"/>
  <c r="F101" i="40"/>
  <c r="F100" i="40"/>
  <c r="F99" i="40"/>
  <c r="F68" i="40"/>
  <c r="F67" i="40"/>
  <c r="F56" i="40"/>
  <c r="F55" i="40"/>
  <c r="F54" i="40"/>
  <c r="F49" i="40"/>
  <c r="F48" i="40"/>
  <c r="F47" i="40"/>
  <c r="F46" i="40"/>
  <c r="F45" i="40"/>
  <c r="F37" i="40"/>
  <c r="F36" i="40"/>
  <c r="I255" i="40" l="1"/>
  <c r="H255" i="40"/>
  <c r="F255" i="40"/>
  <c r="I254" i="40"/>
  <c r="H254" i="40"/>
  <c r="F254" i="40"/>
  <c r="I253" i="40"/>
  <c r="H253" i="40"/>
  <c r="F253" i="40"/>
  <c r="I252" i="40"/>
  <c r="H252" i="40"/>
  <c r="F252" i="40"/>
  <c r="I251" i="40"/>
  <c r="H251" i="40"/>
  <c r="F251" i="40"/>
  <c r="I250" i="40"/>
  <c r="H250" i="40"/>
  <c r="F250" i="40"/>
  <c r="I249" i="40"/>
  <c r="H249" i="40"/>
  <c r="F249" i="40"/>
  <c r="I248" i="40"/>
  <c r="H248" i="40"/>
  <c r="F248" i="40"/>
  <c r="I247" i="40"/>
  <c r="H247" i="40"/>
  <c r="F247" i="40"/>
  <c r="I246" i="40"/>
  <c r="H246" i="40"/>
  <c r="F246" i="40"/>
  <c r="I245" i="40"/>
  <c r="H245" i="40"/>
  <c r="F245" i="40"/>
  <c r="I244" i="40"/>
  <c r="H244" i="40"/>
  <c r="F244" i="40"/>
  <c r="I243" i="40"/>
  <c r="H243" i="40"/>
  <c r="F243" i="40"/>
  <c r="I242" i="40"/>
  <c r="H242" i="40"/>
  <c r="F242" i="40"/>
  <c r="I241" i="40"/>
  <c r="H241" i="40"/>
  <c r="F241" i="40"/>
  <c r="I240" i="40"/>
  <c r="H240" i="40"/>
  <c r="F240" i="40"/>
  <c r="I239" i="40"/>
  <c r="H239" i="40"/>
  <c r="F239" i="40"/>
  <c r="I238" i="40"/>
  <c r="H238" i="40"/>
  <c r="F238" i="40"/>
  <c r="I237" i="40"/>
  <c r="H237" i="40"/>
  <c r="F237" i="40"/>
  <c r="I236" i="40"/>
  <c r="H236" i="40"/>
  <c r="F236" i="40"/>
  <c r="I235" i="40"/>
  <c r="H235" i="40"/>
  <c r="F235" i="40"/>
  <c r="I234" i="40"/>
  <c r="H234" i="40"/>
  <c r="F234" i="40"/>
  <c r="I219" i="40"/>
  <c r="H219" i="40"/>
  <c r="F219" i="40"/>
  <c r="I218" i="40"/>
  <c r="H218" i="40"/>
  <c r="F218" i="40"/>
  <c r="I217" i="40"/>
  <c r="H217" i="40"/>
  <c r="E217" i="40"/>
  <c r="D217" i="40"/>
  <c r="I216" i="40"/>
  <c r="H216" i="40"/>
  <c r="F216" i="40"/>
  <c r="I215" i="40"/>
  <c r="H215" i="40"/>
  <c r="F215" i="40"/>
  <c r="I214" i="40"/>
  <c r="H214" i="40"/>
  <c r="F214" i="40"/>
  <c r="I213" i="40"/>
  <c r="H213" i="40"/>
  <c r="F213" i="40"/>
  <c r="I212" i="40"/>
  <c r="H212" i="40"/>
  <c r="E212" i="40"/>
  <c r="I211" i="40"/>
  <c r="H211" i="40"/>
  <c r="F211" i="40"/>
  <c r="I210" i="40"/>
  <c r="H210" i="40"/>
  <c r="F210" i="40"/>
  <c r="I209" i="40"/>
  <c r="H209" i="40"/>
  <c r="F209" i="40"/>
  <c r="I208" i="40"/>
  <c r="H208" i="40"/>
  <c r="F208" i="40"/>
  <c r="I207" i="40"/>
  <c r="H207" i="40"/>
  <c r="F207" i="40"/>
  <c r="I206" i="40"/>
  <c r="H206" i="40"/>
  <c r="F206" i="40"/>
  <c r="I205" i="40"/>
  <c r="H205" i="40"/>
  <c r="F205" i="40"/>
  <c r="I204" i="40"/>
  <c r="H204" i="40"/>
  <c r="F204" i="40"/>
  <c r="I203" i="40"/>
  <c r="H203" i="40"/>
  <c r="F203" i="40"/>
  <c r="I202" i="40"/>
  <c r="H202" i="40"/>
  <c r="F202" i="40"/>
  <c r="I201" i="40"/>
  <c r="H201" i="40"/>
  <c r="F201" i="40"/>
  <c r="I200" i="40"/>
  <c r="H200" i="40"/>
  <c r="F200" i="40"/>
  <c r="I199" i="40"/>
  <c r="H199" i="40"/>
  <c r="F199" i="40"/>
  <c r="I198" i="40"/>
  <c r="H198" i="40"/>
  <c r="F198" i="40"/>
  <c r="I197" i="40"/>
  <c r="H197" i="40"/>
  <c r="F197" i="40"/>
  <c r="I196" i="40"/>
  <c r="H196" i="40"/>
  <c r="D196" i="40"/>
  <c r="F196" i="40" s="1"/>
  <c r="I195" i="40"/>
  <c r="H195" i="40"/>
  <c r="F195" i="40"/>
  <c r="I194" i="40"/>
  <c r="H194" i="40"/>
  <c r="F194" i="40"/>
  <c r="I193" i="40"/>
  <c r="H193" i="40"/>
  <c r="F193" i="40"/>
  <c r="I192" i="40"/>
  <c r="H192" i="40"/>
  <c r="F192" i="40"/>
  <c r="I191" i="40"/>
  <c r="H191" i="40"/>
  <c r="E191" i="40"/>
  <c r="D191" i="40"/>
  <c r="I190" i="40"/>
  <c r="H190" i="40"/>
  <c r="E190" i="40"/>
  <c r="D190" i="40"/>
  <c r="I189" i="40"/>
  <c r="H189" i="40"/>
  <c r="F189" i="40"/>
  <c r="I188" i="40"/>
  <c r="H188" i="40"/>
  <c r="F188" i="40"/>
  <c r="I187" i="40"/>
  <c r="H187" i="40"/>
  <c r="F187" i="40"/>
  <c r="I186" i="40"/>
  <c r="H186" i="40"/>
  <c r="F186" i="40"/>
  <c r="I185" i="40"/>
  <c r="H185" i="40"/>
  <c r="F185" i="40"/>
  <c r="I184" i="40"/>
  <c r="H184" i="40"/>
  <c r="F184" i="40"/>
  <c r="I183" i="40"/>
  <c r="H183" i="40"/>
  <c r="F183" i="40"/>
  <c r="I182" i="40"/>
  <c r="H182" i="40"/>
  <c r="F182" i="40"/>
  <c r="I181" i="40"/>
  <c r="H181" i="40"/>
  <c r="E181" i="40"/>
  <c r="D181" i="40"/>
  <c r="I180" i="40"/>
  <c r="H180" i="40"/>
  <c r="F180" i="40"/>
  <c r="I179" i="40"/>
  <c r="H179" i="40"/>
  <c r="I178" i="40"/>
  <c r="H178" i="40"/>
  <c r="F178" i="40"/>
  <c r="I177" i="40"/>
  <c r="H177" i="40"/>
  <c r="D177" i="40"/>
  <c r="F177" i="40" s="1"/>
  <c r="I176" i="40"/>
  <c r="H176" i="40"/>
  <c r="D176" i="40"/>
  <c r="F176" i="40" s="1"/>
  <c r="I175" i="40"/>
  <c r="H175" i="40"/>
  <c r="F175" i="40"/>
  <c r="I174" i="40"/>
  <c r="H174" i="40"/>
  <c r="F174" i="40"/>
  <c r="I173" i="40"/>
  <c r="H173" i="40"/>
  <c r="F173" i="40"/>
  <c r="I172" i="40"/>
  <c r="H172" i="40"/>
  <c r="D172" i="40"/>
  <c r="F172" i="40" s="1"/>
  <c r="I171" i="40"/>
  <c r="H171" i="40"/>
  <c r="D171" i="40"/>
  <c r="F171" i="40" s="1"/>
  <c r="I170" i="40"/>
  <c r="H170" i="40"/>
  <c r="F170" i="40"/>
  <c r="I169" i="40"/>
  <c r="H169" i="40"/>
  <c r="I168" i="40"/>
  <c r="H168" i="40"/>
  <c r="F168" i="40"/>
  <c r="I167" i="40"/>
  <c r="H167" i="40"/>
  <c r="I166" i="40"/>
  <c r="H166" i="40"/>
  <c r="F166" i="40"/>
  <c r="I165" i="40"/>
  <c r="H165" i="40"/>
  <c r="F165" i="40"/>
  <c r="I164" i="40"/>
  <c r="H164" i="40"/>
  <c r="F164" i="40"/>
  <c r="I163" i="40"/>
  <c r="H163" i="40"/>
  <c r="F163" i="40"/>
  <c r="I162" i="40"/>
  <c r="H162" i="40"/>
  <c r="D162" i="40"/>
  <c r="D136" i="40" s="1"/>
  <c r="I161" i="40"/>
  <c r="H161" i="40"/>
  <c r="D161" i="40"/>
  <c r="F161" i="40" s="1"/>
  <c r="I160" i="40"/>
  <c r="H160" i="40"/>
  <c r="F160" i="40"/>
  <c r="I159" i="40"/>
  <c r="H159" i="40"/>
  <c r="F159" i="40"/>
  <c r="I158" i="40"/>
  <c r="H158" i="40"/>
  <c r="F158" i="40"/>
  <c r="I157" i="40"/>
  <c r="H157" i="40"/>
  <c r="F157" i="40"/>
  <c r="I156" i="40"/>
  <c r="H156" i="40"/>
  <c r="F156" i="40"/>
  <c r="I155" i="40"/>
  <c r="H155" i="40"/>
  <c r="F155" i="40"/>
  <c r="I154" i="40"/>
  <c r="H154" i="40"/>
  <c r="F154" i="40"/>
  <c r="I153" i="40"/>
  <c r="H153" i="40"/>
  <c r="F153" i="40"/>
  <c r="I152" i="40"/>
  <c r="H152" i="40"/>
  <c r="F152" i="40"/>
  <c r="I151" i="40"/>
  <c r="H151" i="40"/>
  <c r="F151" i="40"/>
  <c r="I150" i="40"/>
  <c r="H150" i="40"/>
  <c r="E150" i="40"/>
  <c r="E135" i="40" s="1"/>
  <c r="D150" i="40"/>
  <c r="I149" i="40"/>
  <c r="H149" i="40"/>
  <c r="F149" i="40"/>
  <c r="I148" i="40"/>
  <c r="H148" i="40"/>
  <c r="F148" i="40"/>
  <c r="I147" i="40"/>
  <c r="H147" i="40"/>
  <c r="F147" i="40"/>
  <c r="I146" i="40"/>
  <c r="H146" i="40"/>
  <c r="F146" i="40"/>
  <c r="I145" i="40"/>
  <c r="H145" i="40"/>
  <c r="F145" i="40"/>
  <c r="I144" i="40"/>
  <c r="H144" i="40"/>
  <c r="F144" i="40"/>
  <c r="I143" i="40"/>
  <c r="H143" i="40"/>
  <c r="F143" i="40"/>
  <c r="I142" i="40"/>
  <c r="H142" i="40"/>
  <c r="F142" i="40"/>
  <c r="I141" i="40"/>
  <c r="H141" i="40"/>
  <c r="F141" i="40"/>
  <c r="I140" i="40"/>
  <c r="H140" i="40"/>
  <c r="F140" i="40"/>
  <c r="I139" i="40"/>
  <c r="H139" i="40"/>
  <c r="F139" i="40"/>
  <c r="I138" i="40"/>
  <c r="H138" i="40"/>
  <c r="F138" i="40"/>
  <c r="I137" i="40"/>
  <c r="H137" i="40"/>
  <c r="F137" i="40"/>
  <c r="I136" i="40"/>
  <c r="H136" i="40"/>
  <c r="E136" i="40"/>
  <c r="I135" i="40"/>
  <c r="H135" i="40"/>
  <c r="I134" i="40"/>
  <c r="H134" i="40"/>
  <c r="F134" i="40"/>
  <c r="I133" i="40"/>
  <c r="H133" i="40"/>
  <c r="F133" i="40"/>
  <c r="I132" i="40"/>
  <c r="H132" i="40"/>
  <c r="F132" i="40"/>
  <c r="I131" i="40"/>
  <c r="H131" i="40"/>
  <c r="F131" i="40"/>
  <c r="I130" i="40"/>
  <c r="H130" i="40"/>
  <c r="F130" i="40"/>
  <c r="I129" i="40"/>
  <c r="H129" i="40"/>
  <c r="F129" i="40"/>
  <c r="I128" i="40"/>
  <c r="H128" i="40"/>
  <c r="F128" i="40"/>
  <c r="I127" i="40"/>
  <c r="H127" i="40"/>
  <c r="F127" i="40"/>
  <c r="I126" i="40"/>
  <c r="H126" i="40"/>
  <c r="F126" i="40"/>
  <c r="I125" i="40"/>
  <c r="H125" i="40"/>
  <c r="F125" i="40"/>
  <c r="I124" i="40"/>
  <c r="H124" i="40"/>
  <c r="F124" i="40"/>
  <c r="I123" i="40"/>
  <c r="H123" i="40"/>
  <c r="F123" i="40"/>
  <c r="I122" i="40"/>
  <c r="H122" i="40"/>
  <c r="F122" i="40"/>
  <c r="I121" i="40"/>
  <c r="H121" i="40"/>
  <c r="F121" i="40"/>
  <c r="I120" i="40"/>
  <c r="H120" i="40"/>
  <c r="F120" i="40"/>
  <c r="I119" i="40"/>
  <c r="H119" i="40"/>
  <c r="F119" i="40"/>
  <c r="I118" i="40"/>
  <c r="H118" i="40"/>
  <c r="F118" i="40"/>
  <c r="I109" i="40"/>
  <c r="H109" i="40"/>
  <c r="F109" i="40"/>
  <c r="I108" i="40"/>
  <c r="H108" i="40"/>
  <c r="F108" i="40"/>
  <c r="I107" i="40"/>
  <c r="H107" i="40"/>
  <c r="F107" i="40"/>
  <c r="I106" i="40"/>
  <c r="H106" i="40"/>
  <c r="F106" i="40"/>
  <c r="I98" i="40"/>
  <c r="H98" i="40"/>
  <c r="F98" i="40"/>
  <c r="I97" i="40"/>
  <c r="H97" i="40"/>
  <c r="F97" i="40"/>
  <c r="I96" i="40"/>
  <c r="H96" i="40"/>
  <c r="F96" i="40"/>
  <c r="I95" i="40"/>
  <c r="H95" i="40"/>
  <c r="F95" i="40"/>
  <c r="I94" i="40"/>
  <c r="H94" i="40"/>
  <c r="F94" i="40"/>
  <c r="I93" i="40"/>
  <c r="H93" i="40"/>
  <c r="F93" i="40"/>
  <c r="I92" i="40"/>
  <c r="H92" i="40"/>
  <c r="F92" i="40"/>
  <c r="I91" i="40"/>
  <c r="H91" i="40"/>
  <c r="F91" i="40"/>
  <c r="I90" i="40"/>
  <c r="H90" i="40"/>
  <c r="F90" i="40"/>
  <c r="I89" i="40"/>
  <c r="H89" i="40"/>
  <c r="D89" i="40"/>
  <c r="F89" i="40" s="1"/>
  <c r="I88" i="40"/>
  <c r="H88" i="40"/>
  <c r="D88" i="40"/>
  <c r="D82" i="40" s="1"/>
  <c r="I87" i="40"/>
  <c r="H87" i="40"/>
  <c r="F87" i="40"/>
  <c r="I86" i="40"/>
  <c r="H86" i="40"/>
  <c r="F86" i="40"/>
  <c r="I85" i="40"/>
  <c r="H85" i="40"/>
  <c r="F85" i="40"/>
  <c r="I84" i="40"/>
  <c r="H84" i="40"/>
  <c r="F84" i="40"/>
  <c r="I83" i="40"/>
  <c r="H83" i="40"/>
  <c r="E83" i="40"/>
  <c r="I82" i="40"/>
  <c r="H82" i="40"/>
  <c r="E82" i="40"/>
  <c r="I81" i="40"/>
  <c r="H81" i="40"/>
  <c r="F81" i="40"/>
  <c r="I80" i="40"/>
  <c r="H80" i="40"/>
  <c r="F80" i="40"/>
  <c r="I79" i="40"/>
  <c r="H79" i="40"/>
  <c r="F79" i="40"/>
  <c r="I78" i="40"/>
  <c r="H78" i="40"/>
  <c r="F78" i="40"/>
  <c r="I77" i="40"/>
  <c r="H77" i="40"/>
  <c r="F77" i="40"/>
  <c r="I76" i="40"/>
  <c r="H76" i="40"/>
  <c r="F76" i="40"/>
  <c r="I75" i="40"/>
  <c r="H75" i="40"/>
  <c r="F75" i="40"/>
  <c r="I74" i="40"/>
  <c r="H74" i="40"/>
  <c r="F74" i="40"/>
  <c r="I73" i="40"/>
  <c r="H73" i="40"/>
  <c r="F73" i="40"/>
  <c r="I72" i="40"/>
  <c r="H72" i="40"/>
  <c r="F72" i="40"/>
  <c r="I71" i="40"/>
  <c r="H71" i="40"/>
  <c r="F71" i="40"/>
  <c r="I70" i="40"/>
  <c r="H70" i="40"/>
  <c r="F70" i="40"/>
  <c r="I69" i="40"/>
  <c r="H69" i="40"/>
  <c r="F69" i="40"/>
  <c r="I66" i="40"/>
  <c r="H66" i="40"/>
  <c r="F66" i="40"/>
  <c r="I65" i="40"/>
  <c r="H65" i="40"/>
  <c r="D65" i="40"/>
  <c r="F65" i="40" s="1"/>
  <c r="I64" i="40"/>
  <c r="H64" i="40"/>
  <c r="F64" i="40"/>
  <c r="I63" i="40"/>
  <c r="H63" i="40"/>
  <c r="E63" i="40"/>
  <c r="D63" i="40"/>
  <c r="I62" i="40"/>
  <c r="H62" i="40"/>
  <c r="E62" i="40"/>
  <c r="I61" i="40"/>
  <c r="H61" i="40"/>
  <c r="F61" i="40"/>
  <c r="I60" i="40"/>
  <c r="H60" i="40"/>
  <c r="F60" i="40"/>
  <c r="I59" i="40"/>
  <c r="H59" i="40"/>
  <c r="F59" i="40"/>
  <c r="I58" i="40"/>
  <c r="H58" i="40"/>
  <c r="F58" i="40"/>
  <c r="I57" i="40"/>
  <c r="H57" i="40"/>
  <c r="F57" i="40"/>
  <c r="I53" i="40"/>
  <c r="H53" i="40"/>
  <c r="F53" i="40"/>
  <c r="I52" i="40"/>
  <c r="H52" i="40"/>
  <c r="F52" i="40"/>
  <c r="I51" i="40"/>
  <c r="H51" i="40"/>
  <c r="F51" i="40"/>
  <c r="I50" i="40"/>
  <c r="H50" i="40"/>
  <c r="F50" i="40"/>
  <c r="I44" i="40"/>
  <c r="H44" i="40"/>
  <c r="F44" i="40"/>
  <c r="I43" i="40"/>
  <c r="H43" i="40"/>
  <c r="F43" i="40"/>
  <c r="I42" i="40"/>
  <c r="H42" i="40"/>
  <c r="F42" i="40"/>
  <c r="I41" i="40"/>
  <c r="H41" i="40"/>
  <c r="F41" i="40"/>
  <c r="I40" i="40"/>
  <c r="H40" i="40"/>
  <c r="F40" i="40"/>
  <c r="I39" i="40"/>
  <c r="H39" i="40"/>
  <c r="F39" i="40"/>
  <c r="I38" i="40"/>
  <c r="H38" i="40"/>
  <c r="F38" i="40"/>
  <c r="I35" i="40"/>
  <c r="H35" i="40"/>
  <c r="F35" i="40"/>
  <c r="I34" i="40"/>
  <c r="H34" i="40"/>
  <c r="F34" i="40"/>
  <c r="I33" i="40"/>
  <c r="H33" i="40"/>
  <c r="F33" i="40"/>
  <c r="I32" i="40"/>
  <c r="H32" i="40"/>
  <c r="F32" i="40"/>
  <c r="I31" i="40"/>
  <c r="H31" i="40"/>
  <c r="F31" i="40"/>
  <c r="I30" i="40"/>
  <c r="H30" i="40"/>
  <c r="F30" i="40"/>
  <c r="I29" i="40"/>
  <c r="H29" i="40"/>
  <c r="F29" i="40"/>
  <c r="I28" i="40"/>
  <c r="H28" i="40"/>
  <c r="F28" i="40"/>
  <c r="I27" i="40"/>
  <c r="H27" i="40"/>
  <c r="F27" i="40"/>
  <c r="I26" i="40"/>
  <c r="H26" i="40"/>
  <c r="F26" i="40"/>
  <c r="I25" i="40"/>
  <c r="H25" i="40"/>
  <c r="F25" i="40"/>
  <c r="I24" i="40"/>
  <c r="H24" i="40"/>
  <c r="F24" i="40"/>
  <c r="I23" i="40"/>
  <c r="H23" i="40"/>
  <c r="F23" i="40"/>
  <c r="I22" i="40"/>
  <c r="H22" i="40"/>
  <c r="F22" i="40"/>
  <c r="I21" i="40"/>
  <c r="H21" i="40"/>
  <c r="F21" i="40"/>
  <c r="I20" i="40"/>
  <c r="H20" i="40"/>
  <c r="F20" i="40"/>
  <c r="I19" i="40"/>
  <c r="H19" i="40"/>
  <c r="E19" i="40"/>
  <c r="D19" i="40"/>
  <c r="I18" i="40"/>
  <c r="H18" i="40"/>
  <c r="E18" i="40"/>
  <c r="D18" i="40"/>
  <c r="I17" i="40"/>
  <c r="H17" i="40"/>
  <c r="I16" i="40"/>
  <c r="H16" i="40"/>
  <c r="F16" i="40"/>
  <c r="I15" i="40"/>
  <c r="H15" i="40"/>
  <c r="I14" i="40"/>
  <c r="H14" i="40"/>
  <c r="I13" i="40"/>
  <c r="H13" i="40"/>
  <c r="F13" i="40"/>
  <c r="I12" i="40"/>
  <c r="H12" i="40"/>
  <c r="F12" i="40"/>
  <c r="I11" i="40"/>
  <c r="H11" i="40"/>
  <c r="I10" i="40"/>
  <c r="H10" i="40"/>
  <c r="F10" i="40"/>
  <c r="I9" i="40"/>
  <c r="H9" i="40"/>
  <c r="I8" i="40"/>
  <c r="H8" i="40"/>
  <c r="F8" i="40"/>
  <c r="I7" i="40"/>
  <c r="H7" i="40"/>
  <c r="F7" i="40"/>
  <c r="I6" i="40"/>
  <c r="H6" i="40"/>
  <c r="F6" i="40"/>
  <c r="D83" i="40" l="1"/>
  <c r="F83" i="40" s="1"/>
  <c r="D62" i="40"/>
  <c r="F88" i="40"/>
  <c r="F162" i="40"/>
  <c r="F82" i="40"/>
  <c r="F150" i="40"/>
  <c r="E15" i="40"/>
  <c r="F181" i="40"/>
  <c r="D15" i="40"/>
  <c r="F18" i="40"/>
  <c r="F190" i="40"/>
  <c r="F191" i="40"/>
  <c r="E179" i="40"/>
  <c r="E169" i="40" s="1"/>
  <c r="E167" i="40" s="1"/>
  <c r="F62" i="40"/>
  <c r="F63" i="40"/>
  <c r="E17" i="40"/>
  <c r="F136" i="40"/>
  <c r="F217" i="40"/>
  <c r="D135" i="40"/>
  <c r="F135" i="40" s="1"/>
  <c r="D179" i="40"/>
  <c r="D212" i="40"/>
  <c r="F212" i="40" s="1"/>
  <c r="F19" i="40"/>
  <c r="G21" i="39"/>
  <c r="F21" i="39"/>
  <c r="G20" i="39"/>
  <c r="F20" i="39"/>
  <c r="D20" i="39"/>
  <c r="G19" i="39"/>
  <c r="F19" i="39"/>
  <c r="G18" i="39"/>
  <c r="F18" i="39"/>
  <c r="D18" i="39"/>
  <c r="G17" i="39"/>
  <c r="F17" i="39"/>
  <c r="D17" i="39"/>
  <c r="G16" i="39"/>
  <c r="F16" i="39"/>
  <c r="D16" i="39"/>
  <c r="G15" i="39"/>
  <c r="F15" i="39"/>
  <c r="C15" i="39"/>
  <c r="B15" i="39"/>
  <c r="G14" i="39"/>
  <c r="F14" i="39"/>
  <c r="G13" i="39"/>
  <c r="F13" i="39"/>
  <c r="G12" i="39"/>
  <c r="F12" i="39"/>
  <c r="D12" i="39"/>
  <c r="G11" i="39"/>
  <c r="F11" i="39"/>
  <c r="G9" i="39"/>
  <c r="F9" i="39"/>
  <c r="G8" i="39"/>
  <c r="F8" i="39"/>
  <c r="D8" i="39"/>
  <c r="G7" i="39"/>
  <c r="F7" i="39"/>
  <c r="C5" i="39"/>
  <c r="D7" i="39"/>
  <c r="G6" i="39"/>
  <c r="F6" i="39"/>
  <c r="D6" i="39"/>
  <c r="G5" i="39"/>
  <c r="F5" i="39"/>
  <c r="G71" i="37"/>
  <c r="F71" i="37"/>
  <c r="D71" i="37"/>
  <c r="G70" i="37"/>
  <c r="F70" i="37"/>
  <c r="D70" i="37"/>
  <c r="G69" i="37"/>
  <c r="F69" i="37"/>
  <c r="D69" i="37"/>
  <c r="G68" i="37"/>
  <c r="F68" i="37"/>
  <c r="C68" i="37"/>
  <c r="B68" i="37"/>
  <c r="G67" i="37"/>
  <c r="F67" i="37"/>
  <c r="D67" i="37"/>
  <c r="G66" i="37"/>
  <c r="F66" i="37"/>
  <c r="C66" i="37"/>
  <c r="B66" i="37"/>
  <c r="D66" i="37" s="1"/>
  <c r="G65" i="37"/>
  <c r="F65" i="37"/>
  <c r="G64" i="37"/>
  <c r="F64" i="37"/>
  <c r="D64" i="37"/>
  <c r="G63" i="37"/>
  <c r="F63" i="37"/>
  <c r="D63" i="37"/>
  <c r="G62" i="37"/>
  <c r="F62" i="37"/>
  <c r="D62" i="37"/>
  <c r="G61" i="37"/>
  <c r="F61" i="37"/>
  <c r="D61" i="37"/>
  <c r="G60" i="37"/>
  <c r="F60" i="37"/>
  <c r="C60" i="37"/>
  <c r="C59" i="37" s="1"/>
  <c r="B60" i="37"/>
  <c r="B59" i="37" s="1"/>
  <c r="G59" i="37"/>
  <c r="F59" i="37"/>
  <c r="G58" i="37"/>
  <c r="F58" i="37"/>
  <c r="D58" i="37"/>
  <c r="G57" i="37"/>
  <c r="F57" i="37"/>
  <c r="D57" i="37"/>
  <c r="G56" i="37"/>
  <c r="F56" i="37"/>
  <c r="D56" i="37"/>
  <c r="G55" i="37"/>
  <c r="F55" i="37"/>
  <c r="C55" i="37"/>
  <c r="B55" i="37"/>
  <c r="G54" i="37"/>
  <c r="F54" i="37"/>
  <c r="D54" i="37"/>
  <c r="G53" i="37"/>
  <c r="F53" i="37"/>
  <c r="C53" i="37"/>
  <c r="B53" i="37"/>
  <c r="G52" i="37"/>
  <c r="F52" i="37"/>
  <c r="D52" i="37"/>
  <c r="G51" i="37"/>
  <c r="F51" i="37"/>
  <c r="D51" i="37"/>
  <c r="G50" i="37"/>
  <c r="F50" i="37"/>
  <c r="D50" i="37"/>
  <c r="G49" i="37"/>
  <c r="F49" i="37"/>
  <c r="C49" i="37"/>
  <c r="B49" i="37"/>
  <c r="G48" i="37"/>
  <c r="F48" i="37"/>
  <c r="G47" i="37"/>
  <c r="F47" i="37"/>
  <c r="D47" i="37"/>
  <c r="G46" i="37"/>
  <c r="F46" i="37"/>
  <c r="D46" i="37"/>
  <c r="G45" i="37"/>
  <c r="F45" i="37"/>
  <c r="C45" i="37"/>
  <c r="D45" i="37" s="1"/>
  <c r="G44" i="37"/>
  <c r="F44" i="37"/>
  <c r="D44" i="37"/>
  <c r="G43" i="37"/>
  <c r="F43" i="37"/>
  <c r="D43" i="37"/>
  <c r="G42" i="37"/>
  <c r="F42" i="37"/>
  <c r="C42" i="37"/>
  <c r="D42" i="37" s="1"/>
  <c r="B42" i="37"/>
  <c r="G41" i="37"/>
  <c r="F41" i="37"/>
  <c r="D41" i="37"/>
  <c r="G40" i="37"/>
  <c r="F40" i="37"/>
  <c r="D40" i="37"/>
  <c r="G39" i="37"/>
  <c r="F39" i="37"/>
  <c r="C39" i="37"/>
  <c r="B39" i="37"/>
  <c r="G38" i="37"/>
  <c r="F38" i="37"/>
  <c r="G37" i="37"/>
  <c r="F37" i="37"/>
  <c r="D37" i="37"/>
  <c r="G36" i="37"/>
  <c r="F36" i="37"/>
  <c r="D36" i="37"/>
  <c r="G35" i="37"/>
  <c r="F35" i="37"/>
  <c r="C35" i="37"/>
  <c r="D35" i="37" s="1"/>
  <c r="G34" i="37"/>
  <c r="F34" i="37"/>
  <c r="D34" i="37"/>
  <c r="G33" i="37"/>
  <c r="F33" i="37"/>
  <c r="C33" i="37"/>
  <c r="B33" i="37"/>
  <c r="G32" i="37"/>
  <c r="F32" i="37"/>
  <c r="B32" i="37"/>
  <c r="G31" i="37"/>
  <c r="F31" i="37"/>
  <c r="D31" i="37"/>
  <c r="G30" i="37"/>
  <c r="F30" i="37"/>
  <c r="D30" i="37"/>
  <c r="G29" i="37"/>
  <c r="F29" i="37"/>
  <c r="D29" i="37"/>
  <c r="G28" i="37"/>
  <c r="F28" i="37"/>
  <c r="C28" i="37"/>
  <c r="D28" i="37" s="1"/>
  <c r="B28" i="37"/>
  <c r="G27" i="37"/>
  <c r="F27" i="37"/>
  <c r="D27" i="37"/>
  <c r="G26" i="37"/>
  <c r="F26" i="37"/>
  <c r="D26" i="37"/>
  <c r="G25" i="37"/>
  <c r="F25" i="37"/>
  <c r="C25" i="37"/>
  <c r="B25" i="37"/>
  <c r="B24" i="37" s="1"/>
  <c r="G24" i="37"/>
  <c r="F24" i="37"/>
  <c r="G23" i="37"/>
  <c r="F23" i="37"/>
  <c r="D23" i="37"/>
  <c r="G22" i="37"/>
  <c r="F22" i="37"/>
  <c r="D22" i="37"/>
  <c r="G21" i="37"/>
  <c r="F21" i="37"/>
  <c r="D21" i="37"/>
  <c r="G20" i="37"/>
  <c r="F20" i="37"/>
  <c r="C20" i="37"/>
  <c r="B20" i="37"/>
  <c r="G19" i="37"/>
  <c r="F19" i="37"/>
  <c r="D19" i="37"/>
  <c r="G18" i="37"/>
  <c r="F18" i="37"/>
  <c r="D18" i="37"/>
  <c r="G17" i="37"/>
  <c r="F17" i="37"/>
  <c r="D17" i="37"/>
  <c r="G16" i="37"/>
  <c r="F16" i="37"/>
  <c r="C16" i="37"/>
  <c r="C15" i="37" s="1"/>
  <c r="B16" i="37"/>
  <c r="D16" i="37" s="1"/>
  <c r="G15" i="37"/>
  <c r="F15" i="37"/>
  <c r="G14" i="37"/>
  <c r="F14" i="37"/>
  <c r="D14" i="37"/>
  <c r="G13" i="37"/>
  <c r="F13" i="37"/>
  <c r="D13" i="37"/>
  <c r="G12" i="37"/>
  <c r="F12" i="37"/>
  <c r="D12" i="37"/>
  <c r="G11" i="37"/>
  <c r="F11" i="37"/>
  <c r="D11" i="37"/>
  <c r="G10" i="37"/>
  <c r="F10" i="37"/>
  <c r="C10" i="37"/>
  <c r="B10" i="37"/>
  <c r="G9" i="37"/>
  <c r="F9" i="37"/>
  <c r="C9" i="37"/>
  <c r="G8" i="37"/>
  <c r="F8" i="37"/>
  <c r="D8" i="37"/>
  <c r="G7" i="37"/>
  <c r="F7" i="37"/>
  <c r="G6" i="37"/>
  <c r="F6" i="37"/>
  <c r="D6" i="37"/>
  <c r="D15" i="39" l="1"/>
  <c r="B5" i="39"/>
  <c r="D5" i="39" s="1"/>
  <c r="D33" i="37"/>
  <c r="D59" i="37"/>
  <c r="D49" i="37"/>
  <c r="D68" i="37"/>
  <c r="D39" i="37"/>
  <c r="C65" i="37"/>
  <c r="D53" i="37"/>
  <c r="C38" i="37"/>
  <c r="D60" i="37"/>
  <c r="D10" i="37"/>
  <c r="D20" i="37"/>
  <c r="D25" i="37"/>
  <c r="C32" i="37"/>
  <c r="D32" i="37" s="1"/>
  <c r="B48" i="37"/>
  <c r="D55" i="37"/>
  <c r="F15" i="40"/>
  <c r="F179" i="40"/>
  <c r="E9" i="40"/>
  <c r="D17" i="40"/>
  <c r="F17" i="40" s="1"/>
  <c r="D169" i="40"/>
  <c r="F169" i="40" s="1"/>
  <c r="B9" i="37"/>
  <c r="C24" i="37"/>
  <c r="D24" i="37" s="1"/>
  <c r="B38" i="37"/>
  <c r="B65" i="37"/>
  <c r="B15" i="37"/>
  <c r="D15" i="37" s="1"/>
  <c r="C48" i="37"/>
  <c r="D11" i="39" l="1"/>
  <c r="B9" i="39"/>
  <c r="D9" i="39" s="1"/>
  <c r="D65" i="37"/>
  <c r="C7" i="37"/>
  <c r="D38" i="37"/>
  <c r="E14" i="40"/>
  <c r="E11" i="40" s="1"/>
  <c r="D167" i="40"/>
  <c r="D14" i="39"/>
  <c r="C21" i="39"/>
  <c r="D9" i="37"/>
  <c r="B7" i="37"/>
  <c r="D7" i="37" s="1"/>
  <c r="D48" i="37"/>
  <c r="D19" i="39" l="1"/>
  <c r="F167" i="40"/>
  <c r="D9" i="40"/>
  <c r="D13" i="39"/>
  <c r="D21" i="39" s="1"/>
  <c r="B21" i="39"/>
  <c r="F9" i="40" l="1"/>
  <c r="D14" i="40"/>
  <c r="F14" i="40" l="1"/>
  <c r="D11" i="40"/>
  <c r="F11" i="40" s="1"/>
  <c r="C11" i="3"/>
  <c r="D11" i="3"/>
  <c r="F11" i="3"/>
  <c r="C14" i="32"/>
  <c r="E14" i="32" s="1"/>
  <c r="F14" i="32" s="1"/>
</calcChain>
</file>

<file path=xl/comments1.xml><?xml version="1.0" encoding="utf-8"?>
<comments xmlns="http://schemas.openxmlformats.org/spreadsheetml/2006/main">
  <authors>
    <author>Anne A.</author>
  </authors>
  <commentList>
    <comment ref="D13" authorId="0">
      <text>
        <r>
          <rPr>
            <sz val="9"/>
            <color indexed="81"/>
            <rFont val="Tahoma"/>
            <family val="2"/>
            <charset val="186"/>
          </rPr>
          <t>Kui asutus ei ole käibemaksukohustuslane, märkida 0</t>
        </r>
      </text>
    </comment>
  </commentList>
</comments>
</file>

<file path=xl/sharedStrings.xml><?xml version="1.0" encoding="utf-8"?>
<sst xmlns="http://schemas.openxmlformats.org/spreadsheetml/2006/main" count="522" uniqueCount="324">
  <si>
    <t>1.</t>
  </si>
  <si>
    <t>Ametiasutus:</t>
  </si>
  <si>
    <t>Jrk
nr</t>
  </si>
  <si>
    <t>Projekti 
nimetus</t>
  </si>
  <si>
    <t>Projekti
 eesmärk</t>
  </si>
  <si>
    <t>Projekti 
algus</t>
  </si>
  <si>
    <t>Projekti 
lõpp</t>
  </si>
  <si>
    <t>Projekti 
kogu-maksumus
(tuh kr)</t>
  </si>
  <si>
    <t xml:space="preserve">Välisabi puhul
abi vahendaja 
või andja </t>
  </si>
  <si>
    <t>VORM 1</t>
  </si>
  <si>
    <t>Ametiasutuse juht:</t>
  </si>
  <si>
    <t xml:space="preserve">1. </t>
  </si>
  <si>
    <t>LE</t>
  </si>
  <si>
    <t>RE</t>
  </si>
  <si>
    <t>Ametiasutuse nimetus:</t>
  </si>
  <si>
    <t>sh linnaeelarvest:</t>
  </si>
  <si>
    <t>Tööde alustamise aasta</t>
  </si>
  <si>
    <t>Tööde lõpetamise aasta</t>
  </si>
  <si>
    <t>Tööde  liigid*</t>
  </si>
  <si>
    <t>Selgitused</t>
  </si>
  <si>
    <t>Investeeringuprojekti nimetus:</t>
  </si>
  <si>
    <t>Objekti ja projekti eesmärk</t>
  </si>
  <si>
    <t>(täidavad ametiasutused, kelle investeeringuprojekt koosneb mitmest objektist)</t>
  </si>
  <si>
    <t>Investeeringuprojekti/objekti nimetus</t>
  </si>
  <si>
    <t>VR</t>
  </si>
  <si>
    <t xml:space="preserve">finantseerimis-
allikas** </t>
  </si>
  <si>
    <t>Katte alli-kas**</t>
  </si>
  <si>
    <t>* Investeeringuprojektid jaotada järgmiselt: uusehitis - E, rekonstrueerimine või renoveerimine - R, soetused - S.  Märkida investeerimisprojekti liigi veergu vastav tähis (kas E, R või S).</t>
  </si>
  <si>
    <t>Inves-tee-ringu liik*</t>
  </si>
  <si>
    <t>Vormi täitnud isiku ees- ja perekonnanimi ning telefoninumber:</t>
  </si>
  <si>
    <t>Ametiasutuse juhi nimi:</t>
  </si>
  <si>
    <t>Vormi täitnud isiku ees- ja perekonnanimi ja telefoninumber:</t>
  </si>
  <si>
    <t>€</t>
  </si>
  <si>
    <t>€ ilma komakohata</t>
  </si>
  <si>
    <t>VORM 2</t>
  </si>
  <si>
    <t>Investeeringuprojekti jaotus objektide lõikes</t>
  </si>
  <si>
    <t xml:space="preserve">Välisabi 
saaja
</t>
  </si>
  <si>
    <t>(linna asutus)</t>
  </si>
  <si>
    <t>era- ja avaliku sektori koostööprojektidest tulenevad maksed</t>
  </si>
  <si>
    <t>sellest era- ja avaliku sektori koostööprojektidest tulenevad maksed</t>
  </si>
  <si>
    <t>välisrahastus tegevuskuludeks</t>
  </si>
  <si>
    <t>välisrahastus investeeringuteks</t>
  </si>
  <si>
    <t>toetused riigilt investeeringuteks</t>
  </si>
  <si>
    <t>toetused riigilt finantseerimistehinguteks</t>
  </si>
  <si>
    <t xml:space="preserve"> sh toetused riigilt tegevuskuludeks</t>
  </si>
  <si>
    <t xml:space="preserve"> sellest töötasu</t>
  </si>
  <si>
    <t>Kokku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</si>
  <si>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</si>
  <si>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</si>
  <si>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Investeeringuobjekti infokaart</t>
  </si>
  <si>
    <t>1. Investeeringuobjekti nimetus:</t>
  </si>
  <si>
    <t>2. Tellija nimetus:</t>
  </si>
  <si>
    <t>3. Hanke korraldaja nimetus:</t>
  </si>
  <si>
    <t>5. Investeeringu liik**:</t>
  </si>
  <si>
    <t>6. Kelle bilansis on maa ja muu vara:</t>
  </si>
  <si>
    <t>7. Kas tellija on käibemaksukohustuslane: (jah/ei)</t>
  </si>
  <si>
    <t>8. Investeeringu alustamise aasta:</t>
  </si>
  <si>
    <t>9. Investeeringu lõpetamise aasta:</t>
  </si>
  <si>
    <t xml:space="preserve">10. Investeeringuobjekti kogumaksumus </t>
  </si>
  <si>
    <t>16. Investeeringuobjekti eesmärk:</t>
  </si>
  <si>
    <t>17. Milliseid tasulisi teenuseid osutatakse ja mis mahus:</t>
  </si>
  <si>
    <t>18. Investeerimisobjekti valmimisel tekkiv käibemaksuga maksustatav tulu (summa aastaarvestuses):</t>
  </si>
  <si>
    <t xml:space="preserve">19. Investeeringuobjekti kirjeldus: </t>
  </si>
  <si>
    <t>(Märkida, mis aastal milliseid töid tehakse koos orienteeruva maksumusega, kas riigihange on korraldatud, leping sõlmitud, kes on peatöövõtja.</t>
  </si>
  <si>
    <t>* kui investeeringuobjekt koosneb mitmest üksikobjektist, siis täidetakse lisaks käesolevale vormile investeeringu koondsumma selgitus (vorm 3b),</t>
  </si>
  <si>
    <t xml:space="preserve">kus loetletakse investeeringuprojekti kõik objektid, märkides nende asukohad, orienteeruvad maksumused jm rekvisiidid. </t>
  </si>
  <si>
    <t>Maksumus koos käibemaksuga                              (a)</t>
  </si>
  <si>
    <t>Tegevuskulud</t>
  </si>
  <si>
    <t>Investeeringud</t>
  </si>
  <si>
    <t xml:space="preserve">Välisrahastusega investeerimisobjekti korral märkida, kas välisrahastuse positiivsed otsused (Vabariigi Valitsuselt, rakendusüksuselt) on olemas)  </t>
  </si>
  <si>
    <t xml:space="preserve">Investeerimisprojekti kogumaksumus esitada ilma sisendkäibemaksuta </t>
  </si>
  <si>
    <t>Sisend-käibemaks                 (d)</t>
  </si>
  <si>
    <r>
      <t>Investeerimisprojekti maksumus kokku</t>
    </r>
    <r>
      <rPr>
        <sz val="8"/>
        <rFont val="Arial"/>
        <family val="2"/>
        <charset val="186"/>
      </rPr>
      <t xml:space="preserve"> (ilma sisendkäibemaksuta)</t>
    </r>
  </si>
  <si>
    <t>sellest käibemaks (b)</t>
  </si>
  <si>
    <t>Sisend-käibe-maksu proport-sioon % (c)</t>
  </si>
  <si>
    <t>Maksumus ilma sisendkäibe-maksuta           (e)</t>
  </si>
  <si>
    <r>
      <t xml:space="preserve">4. Investeeringuobjekti aadress </t>
    </r>
    <r>
      <rPr>
        <sz val="8"/>
        <rFont val="Arial"/>
        <family val="2"/>
        <charset val="186"/>
      </rPr>
      <t>(linnaosa, tänav)</t>
    </r>
    <r>
      <rPr>
        <sz val="10"/>
        <rFont val="Arial"/>
        <family val="2"/>
        <charset val="186"/>
      </rPr>
      <t>*:</t>
    </r>
  </si>
  <si>
    <t>Linnakassa tulud kokku</t>
  </si>
  <si>
    <t>Omatulud kokku</t>
  </si>
  <si>
    <t>Toetused kokku</t>
  </si>
  <si>
    <t>Kulud kokku</t>
  </si>
  <si>
    <t>Finantseerimistehingud kokku</t>
  </si>
  <si>
    <t>Amortisatsioon kokku</t>
  </si>
  <si>
    <t>Projekti kooskõlastused</t>
  </si>
  <si>
    <t>Linnavalitsuse liige:</t>
  </si>
  <si>
    <t>Haldusala kokku</t>
  </si>
  <si>
    <t>toetus välisprojektide kaasfinantseerimiseks tegevuskuludeks</t>
  </si>
  <si>
    <t>toetus välisprojektide kaasfinantseerimiseks investeeringuteks</t>
  </si>
  <si>
    <t>Ameti või linnaosa valitsuse haldusala nimi:</t>
  </si>
  <si>
    <t>**märkida vastav liik, s.o kas uusehitus, rekonstrueerimine/renoveerimine või soetus.</t>
  </si>
  <si>
    <t>Välisrahastusega projektid ja -programmid</t>
  </si>
  <si>
    <t>SE</t>
  </si>
  <si>
    <t>sihtotstarbeliste eraldiste arvelt</t>
  </si>
  <si>
    <t>riigieelarvest:</t>
  </si>
  <si>
    <t>välisrahastusest:</t>
  </si>
  <si>
    <t>põhivara soetamine (so kapitaliseeritav osa):</t>
  </si>
  <si>
    <t>tegevuskulud:</t>
  </si>
  <si>
    <r>
      <t xml:space="preserve">21. Millised täiendavad tegevuskulud kaasnevad objektiga </t>
    </r>
    <r>
      <rPr>
        <sz val="8"/>
        <rFont val="Arial"/>
        <family val="2"/>
        <charset val="186"/>
      </rPr>
      <t>(hoone, rajatise ülalpidamiskulud koos käibemaksuga, € aasta arvestuses):</t>
    </r>
  </si>
  <si>
    <t>Asukoht (linnaosa ja tänav)</t>
  </si>
  <si>
    <t>Hallatava asutuse nimi:</t>
  </si>
  <si>
    <t>(kuupäev, kuu, aasta)</t>
  </si>
  <si>
    <t>Finantseerimine*</t>
  </si>
  <si>
    <t>1) linna vahendid</t>
  </si>
  <si>
    <t>4) muu (iga allikas eraldi)</t>
  </si>
  <si>
    <t>Kulud</t>
  </si>
  <si>
    <t>summa</t>
  </si>
  <si>
    <t>Ametiasutuse haldusala 2017. aasta eelarve projekti koond asutuste lõikes</t>
  </si>
  <si>
    <t>Täitmine kuni 31.12.15</t>
  </si>
  <si>
    <t>2016 täpsus-tatud eelarve ***</t>
  </si>
  <si>
    <t>2015.a-st 2016.a-sse üle-kantud ****</t>
  </si>
  <si>
    <r>
      <t xml:space="preserve">11. 2015.a. lõpuks tehtud tööde maht </t>
    </r>
    <r>
      <rPr>
        <sz val="8"/>
        <rFont val="Arial"/>
        <family val="2"/>
        <charset val="186"/>
      </rPr>
      <t>(tekkepõhine täitmine objekti alustamisest):</t>
    </r>
  </si>
  <si>
    <t>12. 2016.a. täpsustatud eelarves kinnitatud summa kokku:</t>
  </si>
  <si>
    <t>13. Lisaks 2015.a-st 2016. eelarveaastasse ülekantud summa:</t>
  </si>
  <si>
    <t>14. 2017.a. tööde maht kokku:</t>
  </si>
  <si>
    <t xml:space="preserve">15. 2017.a. tööde mahust moodustab:  </t>
  </si>
  <si>
    <t>sh  2017. aastal</t>
  </si>
  <si>
    <t xml:space="preserve"> kuni 31.12.15</t>
  </si>
  <si>
    <t>2015.a. 2016.a-se üle-kantud</t>
  </si>
  <si>
    <t xml:space="preserve"> 2016 täps.
eelarve</t>
  </si>
  <si>
    <t>2020 ja järgmised aastad kokku</t>
  </si>
  <si>
    <t>2018 ja üle prognoos</t>
  </si>
  <si>
    <r>
      <t xml:space="preserve">20. 2017. aasta tööde täpsem kirjeldus: </t>
    </r>
    <r>
      <rPr>
        <sz val="8"/>
        <rFont val="Arial"/>
        <family val="2"/>
        <charset val="186"/>
      </rPr>
      <t>(kirjeldada 2017. aasta projekti tegevuskava kvartalite lõikes)</t>
    </r>
  </si>
  <si>
    <t>2017 eel-täidetud vorm</t>
  </si>
  <si>
    <t>INVESTEERIMISPROJEKTID KOKKU</t>
  </si>
  <si>
    <t>sh</t>
  </si>
  <si>
    <t>Sotsiaal- ja Tervishoiuamet</t>
  </si>
  <si>
    <t>Tallinna Vaimse Tervise Keskuse  Pelguranna 31 hoone ehitamine toetatud elamise teenuse kohtade loomiseks</t>
  </si>
  <si>
    <t>Päevakeskus Käo "Käo kodu" projekt</t>
  </si>
  <si>
    <t>Iru Hooldekodu uue korpuse ehitus (Iru Õenduskodu)</t>
  </si>
  <si>
    <t>Sotsiaalasutuste remonttööd ja soetused</t>
  </si>
  <si>
    <t>Antav sihtfinantseering investeerimistegevuseks</t>
  </si>
  <si>
    <t>Tallinna Haigla eskiisprojekti koostamine</t>
  </si>
  <si>
    <t>Pae tn 19 sotsiaalmajutusüksuse ja Lasnamäe sotsiaalkeskuse hoone ehitamine</t>
  </si>
  <si>
    <t>Toote/ eelarvepositsiooni nimetus</t>
  </si>
  <si>
    <t>Esialgne eelarve</t>
  </si>
  <si>
    <t>I lisaeelarve</t>
  </si>
  <si>
    <t>Täpsustatud eelarve</t>
  </si>
  <si>
    <t>%</t>
  </si>
  <si>
    <t>2017 projekt</t>
  </si>
  <si>
    <t>2016/2017 muutus</t>
  </si>
  <si>
    <t>Üür ja rent</t>
  </si>
  <si>
    <t>äriruumide üüritulu</t>
  </si>
  <si>
    <t>kommunaalteenused</t>
  </si>
  <si>
    <t>Muu toodete ja teenuste müük</t>
  </si>
  <si>
    <t>muud eespoolnimetamata tulud majandustegevusest</t>
  </si>
  <si>
    <t>teenused</t>
  </si>
  <si>
    <t>8. Sotsiaal- ja Tervishoiuameti haldusala</t>
  </si>
  <si>
    <t>8.1. Sotsiaal- ja Tervishoiuamet</t>
  </si>
  <si>
    <t>muu tulu majandustegevusest</t>
  </si>
  <si>
    <t>8.2. Päevakeskus Käo</t>
  </si>
  <si>
    <t>Tulud sotsiaalabialasest tegevusest</t>
  </si>
  <si>
    <t>hooldustasu</t>
  </si>
  <si>
    <t>toitlustustasu</t>
  </si>
  <si>
    <t>õppekulude tasu</t>
  </si>
  <si>
    <t>8.3. Tallinna Lastekodu</t>
  </si>
  <si>
    <t>8.4. Tallinna Vaimse Tervise Keskus</t>
  </si>
  <si>
    <t>majutusteenus</t>
  </si>
  <si>
    <t>8.5. Iru Hooldekodu</t>
  </si>
  <si>
    <t>8.6. Tallinna Tugikeskus Juks</t>
  </si>
  <si>
    <t>8.7. Tallinna Sotsiaaltöö Keskus</t>
  </si>
  <si>
    <t>pesupesemisteenus</t>
  </si>
  <si>
    <t>8.8. Tallinna Kiirabi</t>
  </si>
  <si>
    <t>Tulud tervishoiualasest tegevusest</t>
  </si>
  <si>
    <t>VORM 6 a</t>
  </si>
  <si>
    <t>VORM 6 b</t>
  </si>
  <si>
    <t>VORM 6 c</t>
  </si>
  <si>
    <t>VORM 7</t>
  </si>
  <si>
    <t>VORM 3</t>
  </si>
  <si>
    <t>Toetused riigilt ja muudelt institutsioonidelt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</si>
  <si>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</si>
  <si>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investeeringuteks</t>
  </si>
  <si>
    <t>Toetus välisprojektide kaasfinantseerimiseks</t>
  </si>
  <si>
    <t>Välisrahastus kokku</t>
  </si>
  <si>
    <t>Tallinna eakate kodujälgimisprojekt SmartCare</t>
  </si>
  <si>
    <t>Puuetega inimeste transpordi infosüsteemi lähteülesande koostamine</t>
  </si>
  <si>
    <t>VORM 4</t>
  </si>
  <si>
    <t>Linnakassa tulud</t>
  </si>
  <si>
    <t>Omatulud</t>
  </si>
  <si>
    <t>Toetused</t>
  </si>
  <si>
    <t>2016/2017 põhitaotlus muutus</t>
  </si>
  <si>
    <t>Põhitaotlus</t>
  </si>
  <si>
    <t>Lisataotlus</t>
  </si>
  <si>
    <t>Lühiselgitused lisataotluse kohta</t>
  </si>
  <si>
    <t>ps amortisatsioon</t>
  </si>
  <si>
    <t xml:space="preserve">Katteallikad </t>
  </si>
  <si>
    <t>sh omatulud</t>
  </si>
  <si>
    <t>linnakassa</t>
  </si>
  <si>
    <t>töötasu</t>
  </si>
  <si>
    <t>sellest töötasu</t>
  </si>
  <si>
    <t>välisrahastus</t>
  </si>
  <si>
    <t>välisrahastuse arvelt</t>
  </si>
  <si>
    <t>Toode:</t>
  </si>
  <si>
    <t>Muud eelarvepositsioonid</t>
  </si>
  <si>
    <t>Sotsiaal- ja Tervishoiuameti haldusala</t>
  </si>
  <si>
    <t>SOTSIAALHOOLEKANNE</t>
  </si>
  <si>
    <t>Tootevaldkond: sotsiaalhoolekanne</t>
  </si>
  <si>
    <t>Tootegrupp: puuetega isikute hoolekanne</t>
  </si>
  <si>
    <t>Transporditeenused (a)</t>
  </si>
  <si>
    <t>Viipekeeleteenus</t>
  </si>
  <si>
    <t>Isikliku abistaja teenused</t>
  </si>
  <si>
    <r>
      <t xml:space="preserve">Raske ja sügava puudega laste tugiisikuteenus </t>
    </r>
    <r>
      <rPr>
        <sz val="8"/>
        <rFont val="Arial"/>
        <family val="2"/>
        <charset val="186"/>
      </rPr>
      <t>(Tallinna Perekeskus)</t>
    </r>
  </si>
  <si>
    <t>Töö- ja rakenduskeskuse teenused</t>
  </si>
  <si>
    <t>Nõustamisteenused</t>
  </si>
  <si>
    <r>
      <t>Päevategevus ja -hoid</t>
    </r>
    <r>
      <rPr>
        <sz val="8"/>
        <rFont val="Arial"/>
        <family val="2"/>
        <charset val="186"/>
      </rPr>
      <t xml:space="preserve"> (Sotsiaal- ja Tervishoiuamet, Tallinna Tugikeskus Juks, Päevakeskus Käo)</t>
    </r>
  </si>
  <si>
    <t>Puudega inimese perekonda toetavad teenused</t>
  </si>
  <si>
    <t>sellest juhtkoerte toidukulud</t>
  </si>
  <si>
    <r>
      <t>Teenused psüühiliste erivajadustega inimestele</t>
    </r>
    <r>
      <rPr>
        <sz val="8"/>
        <rFont val="Arial"/>
        <family val="2"/>
        <charset val="186"/>
      </rPr>
      <t xml:space="preserve"> (Tallinna Vaimse Tervise Keskus)</t>
    </r>
  </si>
  <si>
    <t>Tootegrupp: eakate hoolekanne</t>
  </si>
  <si>
    <r>
      <t>Üldhooldekodu teenused</t>
    </r>
    <r>
      <rPr>
        <sz val="8"/>
        <rFont val="Arial"/>
        <family val="2"/>
        <charset val="186"/>
      </rPr>
      <t xml:space="preserve"> (Sotsiaal- ja Tervishoiuamet, Iru Hooldekodu)</t>
    </r>
  </si>
  <si>
    <t>Eaka inimese perekonda toetavad teenused</t>
  </si>
  <si>
    <t>Sotsiaalvalve teenus</t>
  </si>
  <si>
    <t>Eakate päevakeskuste haldamine</t>
  </si>
  <si>
    <t>Omastehooldaja asendusteenus</t>
  </si>
  <si>
    <t>Tootegrupp: laste hoolekanne</t>
  </si>
  <si>
    <t>Psühholoogiline nõustamine</t>
  </si>
  <si>
    <r>
      <t>Perekeskuse teenused</t>
    </r>
    <r>
      <rPr>
        <sz val="8"/>
        <rFont val="Arial"/>
        <family val="2"/>
        <charset val="186"/>
      </rPr>
      <t xml:space="preserve"> (Tallinna Perekeskus)</t>
    </r>
  </si>
  <si>
    <r>
      <t>Noortekodu teenus</t>
    </r>
    <r>
      <rPr>
        <sz val="8"/>
        <rFont val="Arial"/>
        <family val="2"/>
        <charset val="186"/>
      </rPr>
      <t xml:space="preserve"> (Tallinna Lastekodu)</t>
    </r>
  </si>
  <si>
    <t>Perekonda toetavad teenused</t>
  </si>
  <si>
    <t>laste toitlustamine päevakeskustes</t>
  </si>
  <si>
    <r>
      <t xml:space="preserve">Laste ja emad lastega turvakoduteenused </t>
    </r>
    <r>
      <rPr>
        <sz val="8"/>
        <rFont val="Arial"/>
        <family val="2"/>
        <charset val="186"/>
      </rPr>
      <t>(Sotsiaal- ja Tervishoiuamet, Tallinna Lastekodu, Tallinna Laste Turvakeskus)</t>
    </r>
  </si>
  <si>
    <t>Hooldamine perekonnas</t>
  </si>
  <si>
    <r>
      <t>Hooldamine asenduskodus</t>
    </r>
    <r>
      <rPr>
        <sz val="8"/>
        <rFont val="Arial"/>
        <family val="2"/>
        <charset val="186"/>
      </rPr>
      <t xml:space="preserve"> (Tallinna Lastekodu)</t>
    </r>
  </si>
  <si>
    <r>
      <t>Käitumishäiretega laste rehabilitatsiooniteenus</t>
    </r>
    <r>
      <rPr>
        <sz val="8"/>
        <rFont val="Arial"/>
        <family val="2"/>
        <charset val="186"/>
      </rPr>
      <t xml:space="preserve"> (Tallinna Laste Turvakeskus)</t>
    </r>
  </si>
  <si>
    <t xml:space="preserve"> Imiku hoolduspakid (a)</t>
  </si>
  <si>
    <t>Tootegrupp: muude kriisirühmade hoolekanne</t>
  </si>
  <si>
    <t>Sotsiaalselt tundlike sihtgruppide rehabilitatsiooniteenused</t>
  </si>
  <si>
    <t>Kodutute öömaja- ja varjupaigateenused</t>
  </si>
  <si>
    <t>Supiköögiteenused</t>
  </si>
  <si>
    <t>Õigusalane nõustamine</t>
  </si>
  <si>
    <t>Toimetulekut soodustavad teenused</t>
  </si>
  <si>
    <t>sh Tšernobõli sotsiaalprogramm</t>
  </si>
  <si>
    <t>toiduabi</t>
  </si>
  <si>
    <t>Vältimatu sotsiaalabi</t>
  </si>
  <si>
    <t>Kriisiabi</t>
  </si>
  <si>
    <r>
      <t>Sotsiaalmajutusüksused</t>
    </r>
    <r>
      <rPr>
        <sz val="8"/>
        <rFont val="Arial"/>
        <family val="2"/>
        <charset val="186"/>
      </rPr>
      <t xml:space="preserve"> (Tallinna Sotsiaaltöö Keskus)</t>
    </r>
  </si>
  <si>
    <t>Tööharjutuskeskused</t>
  </si>
  <si>
    <r>
      <t>Sotsiaalhoolekanne</t>
    </r>
    <r>
      <rPr>
        <b/>
        <i/>
        <sz val="10"/>
        <color theme="0"/>
        <rFont val="Arial"/>
        <family val="2"/>
        <charset val="186"/>
      </rPr>
      <t>1</t>
    </r>
  </si>
  <si>
    <t>Puuetega inimeste hooldajatoetus (a)</t>
  </si>
  <si>
    <r>
      <t>Muud hoolekandeteenused</t>
    </r>
    <r>
      <rPr>
        <sz val="8"/>
        <rFont val="Arial"/>
        <family val="2"/>
        <charset val="186"/>
      </rPr>
      <t xml:space="preserve"> (Tallinna Sotsiaaltöö Keskus)</t>
    </r>
  </si>
  <si>
    <r>
      <t xml:space="preserve">Muud sotsiaaltoetused, </t>
    </r>
    <r>
      <rPr>
        <i/>
        <u/>
        <sz val="10"/>
        <rFont val="Arial"/>
        <family val="2"/>
        <charset val="186"/>
      </rPr>
      <t>sh</t>
    </r>
  </si>
  <si>
    <t>Toetused lastele ja peredele (a)</t>
  </si>
  <si>
    <t>toetused toimetulekuraskustes peredele</t>
  </si>
  <si>
    <t>esmakordselt kooli mineva lapse toetus</t>
  </si>
  <si>
    <t>sünnitoetus</t>
  </si>
  <si>
    <t>lapsehoiuteenuse hüvitis</t>
  </si>
  <si>
    <t>puudega lapse toetus</t>
  </si>
  <si>
    <t>ellusuunamise toetus</t>
  </si>
  <si>
    <t>eluruumi kohandamise hüvitis puudega inimesele (ü)</t>
  </si>
  <si>
    <t>Toetused eakatele</t>
  </si>
  <si>
    <t>pensionilisa*</t>
  </si>
  <si>
    <r>
      <t>sh</t>
    </r>
    <r>
      <rPr>
        <sz val="8"/>
        <rFont val="Arial"/>
        <family val="2"/>
        <charset val="186"/>
      </rPr>
      <t xml:space="preserve"> toetus (a)</t>
    </r>
  </si>
  <si>
    <t>teenustasu Eesti Postile</t>
  </si>
  <si>
    <r>
      <t xml:space="preserve">* </t>
    </r>
    <r>
      <rPr>
        <i/>
        <sz val="8"/>
        <rFont val="Arial"/>
        <family val="2"/>
        <charset val="186"/>
      </rPr>
      <t>Peale selle soodustused 5 007 148 €.</t>
    </r>
  </si>
  <si>
    <t>Mittetulundustegevuse toetamine</t>
  </si>
  <si>
    <r>
      <t xml:space="preserve">sh </t>
    </r>
    <r>
      <rPr>
        <sz val="8"/>
        <rFont val="Arial"/>
        <family val="2"/>
        <charset val="186"/>
      </rPr>
      <t>Tallinna Noorteklubi KODULINN</t>
    </r>
  </si>
  <si>
    <t>Põhja-Eesti Pimedate Ühingule kaitstud töökeskuse ruumide elektrisüsteemi renoveerimiseks</t>
  </si>
  <si>
    <t>muu mittetulundustegevuse toetamine</t>
  </si>
  <si>
    <t>Linnaosade valitsuste sotsiaal- ja lastekaitsetöötajate tööprotsesside kaardistamine</t>
  </si>
  <si>
    <t>Välisrahastusega projekt „Tallinna eakate kodujälgimisprojekt SmartCare” (ü)</t>
  </si>
  <si>
    <t>Välisrahastusega projekt "Puuetega inimeste transpordi infosüsteemi lähteülesande koostamine"</t>
  </si>
  <si>
    <t>TERVISHOID</t>
  </si>
  <si>
    <r>
      <t>Tervishoid</t>
    </r>
    <r>
      <rPr>
        <b/>
        <i/>
        <sz val="10"/>
        <color theme="0"/>
        <rFont val="Arial"/>
        <family val="2"/>
        <charset val="186"/>
      </rPr>
      <t>1</t>
    </r>
  </si>
  <si>
    <t>Tallinna Kiirabi</t>
  </si>
  <si>
    <t>Mitmesugused tervishoiukulud</t>
  </si>
  <si>
    <r>
      <t>sh</t>
    </r>
    <r>
      <rPr>
        <sz val="8"/>
        <rFont val="Arial"/>
        <family val="2"/>
        <charset val="186"/>
      </rPr>
      <t xml:space="preserve"> projektid ja programmid</t>
    </r>
  </si>
  <si>
    <t xml:space="preserve">õendusabi korraldamine </t>
  </si>
  <si>
    <t>Ravikindlustusega hõlmamata isikute ravikulud (a)</t>
  </si>
  <si>
    <t>Laste visiiditasust vabastamine</t>
  </si>
  <si>
    <t>Uimastiennetustegevus SA-s Tallinna Lastehaigla</t>
  </si>
  <si>
    <t>Kainestusmaja haldamine</t>
  </si>
  <si>
    <t>Noorte nõustamiskeskuste haldamine</t>
  </si>
  <si>
    <t>Toetus Tallinna Munitsipaalperearstikeskuse OÜ-le</t>
  </si>
  <si>
    <t>Tegevustoetus Sotsiaalrehabilitatsiooni Keskusele Loksa</t>
  </si>
  <si>
    <t>Toetus MTÜ-le AIDSi Tugikeskus uimastiennetustegevuseks</t>
  </si>
  <si>
    <t>Projekti „Tallinna Haigla” töörühma moodustamine</t>
  </si>
  <si>
    <t>VORM 5</t>
  </si>
  <si>
    <t>sh puuetega inimeste kaitstud töö- ja rakenduskeskuse teenus</t>
  </si>
  <si>
    <t>puuetega inimeste tegevuskeskuse teenus</t>
  </si>
  <si>
    <t>sh Sotsiaal- ja Tervishoiuamet</t>
  </si>
  <si>
    <t>Tallinna Tugikeskus Juks</t>
  </si>
  <si>
    <t>Päevakeskus Käo</t>
  </si>
  <si>
    <t>sh puuetega laste päevahoid</t>
  </si>
  <si>
    <t>muud hoolekandeteenused</t>
  </si>
  <si>
    <t>juhtkoerte toidukulud</t>
  </si>
  <si>
    <t>sh Iru Hooldekodu</t>
  </si>
  <si>
    <t>sh ranitsad vähekindlustatud perede lastele</t>
  </si>
  <si>
    <t>intervallhoid</t>
  </si>
  <si>
    <t>valve- ja võrgustikuteenused</t>
  </si>
  <si>
    <t>muud perekonda toetavad teenused</t>
  </si>
  <si>
    <t xml:space="preserve">sh varjupaigateenus emadele ja lastele </t>
  </si>
  <si>
    <t>Tallinna Lastekodu</t>
  </si>
  <si>
    <t>varjupaigateenus väikelastele (Tallinna Lastekodu)</t>
  </si>
  <si>
    <t>varjupaigateenus lastele (Tallinna Lastekodu)</t>
  </si>
  <si>
    <t>apteegi öövahetuse teenuse osutamine</t>
  </si>
  <si>
    <t>e-meditsiini arendamine</t>
  </si>
  <si>
    <t>koolitervishoiu programm</t>
  </si>
  <si>
    <t>ennetustegevus</t>
  </si>
  <si>
    <t>opiaatsõltuvate isikute asendusravi</t>
  </si>
  <si>
    <t>narkomaania ja AIDS-i ennetustegevus</t>
  </si>
  <si>
    <t>koldeuuringu läbiviimine tuberkuloosihaigete kontaktsetele</t>
  </si>
  <si>
    <t>tuberkuloosid riskigruppide uuring</t>
  </si>
  <si>
    <t>haiglaravile suunatud eakate transpordi toetamine</t>
  </si>
  <si>
    <t>tervisefond</t>
  </si>
  <si>
    <t>ülelinnalised tervishoiuüritused</t>
  </si>
  <si>
    <t>rahvusvahelised koostööprojektid</t>
  </si>
  <si>
    <r>
      <t xml:space="preserve">Kogu-maksumus </t>
    </r>
    <r>
      <rPr>
        <sz val="8"/>
        <rFont val="Arial"/>
        <family val="2"/>
        <charset val="186"/>
      </rPr>
      <t>(ilma sisend-käibemaksuta / vorm 6b,  rida 10,  veerg e)</t>
    </r>
  </si>
  <si>
    <r>
      <rPr>
        <b/>
        <sz val="10"/>
        <rFont val="Arial"/>
        <family val="2"/>
        <charset val="186"/>
      </rPr>
      <t>2017</t>
    </r>
    <r>
      <rPr>
        <sz val="10"/>
        <rFont val="Arial"/>
        <family val="2"/>
        <charset val="186"/>
      </rPr>
      <t xml:space="preserve"> </t>
    </r>
    <r>
      <rPr>
        <b/>
        <sz val="10"/>
        <rFont val="Arial"/>
        <family val="2"/>
        <charset val="186"/>
      </rPr>
      <t>asutuse taotlus</t>
    </r>
    <r>
      <rPr>
        <sz val="10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>(vorm 6b, rida 14, veerg e)</t>
    </r>
  </si>
  <si>
    <t>koolijuhtide terviseuuringud</t>
  </si>
  <si>
    <t>Investeeringud kokku</t>
  </si>
  <si>
    <t>(vorm 6 b, rida 10, veerg e)</t>
  </si>
  <si>
    <t>(vorm 6 b, rida 14, veerg e)</t>
  </si>
  <si>
    <t>Tallinna Sotsiaal- ja Tervishoiuamet</t>
  </si>
  <si>
    <t>Investeerimistegevuse projektid</t>
  </si>
  <si>
    <t>Ametiasutus: Tallinna Sotsiaal- ja Tervishoiuamet</t>
  </si>
  <si>
    <t xml:space="preserve">Kooskõlastused:  </t>
  </si>
  <si>
    <r>
      <t>(</t>
    </r>
    <r>
      <rPr>
        <i/>
        <sz val="9"/>
        <color indexed="8"/>
        <rFont val="Arial"/>
        <family val="2"/>
      </rPr>
      <t>linnavalitsuse liige)</t>
    </r>
  </si>
  <si>
    <t xml:space="preserve">Välisprojektid </t>
  </si>
  <si>
    <t xml:space="preserve">Muud projektid </t>
  </si>
  <si>
    <t>Iru Hooldekodu</t>
  </si>
  <si>
    <t>Tallinna Laste Turvakeskus</t>
  </si>
  <si>
    <t>Tallinna Vaimse Tervise Keskus</t>
  </si>
  <si>
    <t>Tallinna Sotsiaaltöö Keskus</t>
  </si>
  <si>
    <t>Tallinna Perekeskus</t>
  </si>
  <si>
    <r>
      <t xml:space="preserve">€ ilma komakohata, </t>
    </r>
    <r>
      <rPr>
        <sz val="10"/>
        <color rgb="FFFF0000"/>
        <rFont val="Arial"/>
        <family val="2"/>
        <charset val="186"/>
      </rPr>
      <t>võimalusel ümardatuna kümnelisteni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</si>
</sst>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0\ _k_r_-;\-* #,##0.00\ _k_r_-;_-* \-??\ _k_r_-;_-@_-"/>
    <numFmt numFmtId="165" formatCode="#,##0.0"/>
  </numFmts>
  <fonts count="67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sz val="9"/>
      <name val="Arial"/>
      <family val="2"/>
    </font>
    <font>
      <sz val="9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name val="Arial"/>
      <family val="2"/>
      <charset val="186"/>
    </font>
    <font>
      <u/>
      <sz val="8"/>
      <name val="Arial"/>
      <family val="2"/>
      <charset val="186"/>
    </font>
    <font>
      <u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8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Mangal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u/>
      <sz val="10"/>
      <color indexed="12"/>
      <name val="Arial"/>
      <family val="2"/>
      <charset val="186"/>
    </font>
    <font>
      <u/>
      <sz val="8.5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name val="Arial"/>
      <family val="2"/>
    </font>
    <font>
      <b/>
      <i/>
      <sz val="11"/>
      <name val="Arial"/>
      <family val="2"/>
      <charset val="186"/>
    </font>
    <font>
      <sz val="10"/>
      <name val="Courier"/>
      <family val="3"/>
    </font>
    <font>
      <i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name val="Courier"/>
      <family val="1"/>
      <charset val="186"/>
    </font>
    <font>
      <i/>
      <sz val="8"/>
      <color rgb="FF00B050"/>
      <name val="Arial"/>
      <family val="2"/>
      <charset val="186"/>
    </font>
    <font>
      <b/>
      <i/>
      <sz val="10"/>
      <color theme="0"/>
      <name val="Arial"/>
      <family val="2"/>
      <charset val="186"/>
    </font>
    <font>
      <i/>
      <u/>
      <sz val="10"/>
      <name val="Arial"/>
      <family val="2"/>
      <charset val="186"/>
    </font>
    <font>
      <u/>
      <sz val="9"/>
      <name val="Arial"/>
      <family val="2"/>
      <charset val="186"/>
    </font>
    <font>
      <sz val="9"/>
      <color theme="3" tint="0.39997558519241921"/>
      <name val="Arial"/>
      <family val="2"/>
      <charset val="186"/>
    </font>
    <font>
      <sz val="8"/>
      <color theme="3" tint="0.39997558519241921"/>
      <name val="Arial"/>
      <family val="2"/>
      <charset val="186"/>
    </font>
    <font>
      <sz val="10"/>
      <color theme="3" tint="0.39997558519241921"/>
      <name val="Arial"/>
      <family val="2"/>
      <charset val="186"/>
    </font>
    <font>
      <i/>
      <sz val="9"/>
      <color theme="3" tint="0.39997558519241921"/>
      <name val="Arial"/>
      <family val="2"/>
      <charset val="186"/>
    </font>
    <font>
      <i/>
      <sz val="8"/>
      <color theme="3" tint="0.39997558519241921"/>
      <name val="Arial"/>
      <family val="2"/>
      <charset val="186"/>
    </font>
    <font>
      <i/>
      <sz val="9"/>
      <color indexed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8" borderId="0" applyNumberFormat="0" applyBorder="0" applyAlignment="0" applyProtection="0"/>
    <xf numFmtId="0" fontId="34" fillId="25" borderId="38" applyNumberFormat="0" applyAlignment="0" applyProtection="0"/>
    <xf numFmtId="0" fontId="35" fillId="26" borderId="39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40" applyNumberFormat="0" applyFill="0" applyAlignment="0" applyProtection="0"/>
    <xf numFmtId="0" fontId="40" fillId="0" borderId="41" applyNumberFormat="0" applyFill="0" applyAlignment="0" applyProtection="0"/>
    <xf numFmtId="0" fontId="41" fillId="0" borderId="42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2" borderId="38" applyNumberFormat="0" applyAlignment="0" applyProtection="0"/>
    <xf numFmtId="0" fontId="45" fillId="0" borderId="43" applyNumberFormat="0" applyFill="0" applyAlignment="0" applyProtection="0"/>
    <xf numFmtId="0" fontId="46" fillId="28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31" fillId="29" borderId="44" applyNumberFormat="0" applyFont="0" applyAlignment="0" applyProtection="0"/>
    <xf numFmtId="0" fontId="4" fillId="29" borderId="44" applyNumberFormat="0" applyFont="0" applyAlignment="0" applyProtection="0"/>
    <xf numFmtId="0" fontId="4" fillId="29" borderId="44" applyNumberFormat="0" applyFont="0" applyAlignment="0" applyProtection="0"/>
    <xf numFmtId="0" fontId="47" fillId="25" borderId="45" applyNumberFormat="0" applyAlignment="0" applyProtection="0"/>
    <xf numFmtId="9" fontId="4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30" borderId="0" applyNumberFormat="0" applyBorder="0" applyAlignment="0" applyProtection="0"/>
    <xf numFmtId="0" fontId="32" fillId="24" borderId="0" applyNumberFormat="0" applyBorder="0" applyAlignment="0" applyProtection="0"/>
    <xf numFmtId="0" fontId="32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6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/>
    <xf numFmtId="0" fontId="5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0" borderId="0"/>
    <xf numFmtId="0" fontId="1" fillId="0" borderId="0"/>
    <xf numFmtId="0" fontId="53" fillId="0" borderId="0"/>
    <xf numFmtId="0" fontId="56" fillId="0" borderId="0"/>
    <xf numFmtId="0" fontId="42" fillId="0" borderId="0" applyNumberFormat="0" applyFill="0" applyBorder="0" applyAlignment="0" applyProtection="0">
      <alignment vertical="top"/>
      <protection locked="0"/>
    </xf>
  </cellStyleXfs>
  <cellXfs count="434">
    <xf numFmtId="0" fontId="0" fillId="0" borderId="0" xfId="0"/>
    <xf numFmtId="0" fontId="4" fillId="0" borderId="0" xfId="7" applyFont="1"/>
    <xf numFmtId="0" fontId="5" fillId="0" borderId="0" xfId="0" applyFont="1" applyAlignment="1">
      <alignment horizontal="right"/>
    </xf>
    <xf numFmtId="0" fontId="4" fillId="0" borderId="0" xfId="5" applyFont="1"/>
    <xf numFmtId="0" fontId="4" fillId="0" borderId="0" xfId="5" applyFont="1" applyAlignment="1">
      <alignment horizontal="left"/>
    </xf>
    <xf numFmtId="0" fontId="4" fillId="0" borderId="0" xfId="5" applyFont="1" applyBorder="1"/>
    <xf numFmtId="0" fontId="0" fillId="0" borderId="0" xfId="0" applyAlignment="1">
      <alignment wrapText="1"/>
    </xf>
    <xf numFmtId="0" fontId="3" fillId="0" borderId="0" xfId="7" applyFont="1" applyBorder="1" applyAlignment="1">
      <alignment horizontal="right"/>
    </xf>
    <xf numFmtId="0" fontId="12" fillId="0" borderId="0" xfId="5" applyFont="1" applyBorder="1" applyAlignment="1">
      <alignment horizontal="center" vertical="top" wrapText="1"/>
    </xf>
    <xf numFmtId="0" fontId="4" fillId="0" borderId="0" xfId="7" applyFont="1" applyFill="1"/>
    <xf numFmtId="0" fontId="4" fillId="0" borderId="0" xfId="5" applyFont="1" applyFill="1"/>
    <xf numFmtId="0" fontId="0" fillId="0" borderId="0" xfId="0" applyFill="1"/>
    <xf numFmtId="0" fontId="13" fillId="0" borderId="0" xfId="5" applyFont="1" applyAlignment="1">
      <alignment vertical="top" wrapText="1"/>
    </xf>
    <xf numFmtId="0" fontId="12" fillId="0" borderId="0" xfId="5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4"/>
    </xf>
    <xf numFmtId="0" fontId="0" fillId="0" borderId="1" xfId="0" applyBorder="1" applyAlignment="1">
      <alignment horizontal="left" wrapText="1" indent="4"/>
    </xf>
    <xf numFmtId="0" fontId="0" fillId="0" borderId="1" xfId="0" applyBorder="1" applyAlignment="1">
      <alignment horizontal="left" wrapText="1" indent="2"/>
    </xf>
    <xf numFmtId="0" fontId="4" fillId="0" borderId="0" xfId="2"/>
    <xf numFmtId="0" fontId="4" fillId="0" borderId="0" xfId="8" applyFont="1"/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3" fillId="0" borderId="0" xfId="2" applyFont="1"/>
    <xf numFmtId="0" fontId="5" fillId="0" borderId="0" xfId="2" applyFont="1" applyAlignment="1">
      <alignment horizontal="right"/>
    </xf>
    <xf numFmtId="0" fontId="4" fillId="0" borderId="0" xfId="2" applyAlignment="1">
      <alignment horizontal="right"/>
    </xf>
    <xf numFmtId="0" fontId="15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7" fillId="0" borderId="0" xfId="2" applyFont="1" applyFill="1" applyBorder="1" applyAlignment="1" applyProtection="1">
      <alignment horizontal="left" vertical="top"/>
    </xf>
    <xf numFmtId="0" fontId="8" fillId="0" borderId="0" xfId="2" applyFont="1" applyFill="1" applyBorder="1" applyAlignment="1" applyProtection="1">
      <alignment horizontal="center" vertical="top"/>
    </xf>
    <xf numFmtId="3" fontId="8" fillId="0" borderId="0" xfId="2" applyNumberFormat="1" applyFont="1" applyFill="1" applyBorder="1" applyAlignment="1" applyProtection="1">
      <alignment horizontal="left" vertical="top"/>
    </xf>
    <xf numFmtId="3" fontId="8" fillId="0" borderId="0" xfId="2" applyNumberFormat="1" applyFont="1" applyFill="1" applyBorder="1" applyAlignment="1" applyProtection="1">
      <alignment horizontal="center" vertical="top"/>
    </xf>
    <xf numFmtId="0" fontId="9" fillId="0" borderId="0" xfId="2" applyFont="1" applyBorder="1" applyAlignment="1"/>
    <xf numFmtId="0" fontId="4" fillId="0" borderId="0" xfId="2" applyBorder="1"/>
    <xf numFmtId="0" fontId="10" fillId="0" borderId="2" xfId="2" applyFont="1" applyFill="1" applyBorder="1" applyAlignment="1" applyProtection="1">
      <alignment horizontal="left" vertical="top"/>
      <protection locked="0"/>
    </xf>
    <xf numFmtId="0" fontId="11" fillId="0" borderId="2" xfId="2" applyFont="1" applyFill="1" applyBorder="1" applyAlignment="1" applyProtection="1">
      <alignment horizontal="left" vertical="top" wrapText="1"/>
      <protection locked="0"/>
    </xf>
    <xf numFmtId="3" fontId="3" fillId="0" borderId="2" xfId="2" applyNumberFormat="1" applyFont="1" applyFill="1" applyBorder="1" applyAlignment="1" applyProtection="1">
      <alignment vertical="top"/>
      <protection locked="0"/>
    </xf>
    <xf numFmtId="0" fontId="12" fillId="0" borderId="0" xfId="2" applyFont="1" applyFill="1" applyBorder="1"/>
    <xf numFmtId="0" fontId="3" fillId="0" borderId="0" xfId="2" applyFont="1" applyBorder="1"/>
    <xf numFmtId="0" fontId="4" fillId="0" borderId="0" xfId="6" applyFont="1" applyAlignment="1">
      <alignment horizontal="left"/>
    </xf>
    <xf numFmtId="0" fontId="3" fillId="0" borderId="0" xfId="2" applyFont="1" applyAlignment="1" applyProtection="1">
      <protection locked="0"/>
    </xf>
    <xf numFmtId="0" fontId="4" fillId="0" borderId="0" xfId="6" applyFont="1"/>
    <xf numFmtId="0" fontId="12" fillId="0" borderId="0" xfId="2" applyFont="1" applyAlignment="1">
      <alignment horizontal="right"/>
    </xf>
    <xf numFmtId="0" fontId="12" fillId="0" borderId="0" xfId="2" applyFont="1"/>
    <xf numFmtId="0" fontId="4" fillId="0" borderId="3" xfId="2" applyFont="1" applyBorder="1" applyAlignment="1">
      <alignment horizontal="left"/>
    </xf>
    <xf numFmtId="0" fontId="4" fillId="0" borderId="4" xfId="2" applyBorder="1" applyAlignment="1">
      <alignment horizontal="left"/>
    </xf>
    <xf numFmtId="0" fontId="16" fillId="0" borderId="1" xfId="2" applyFont="1" applyFill="1" applyBorder="1" applyAlignment="1" applyProtection="1">
      <alignment horizontal="left" vertical="top" wrapText="1"/>
      <protection locked="0"/>
    </xf>
    <xf numFmtId="0" fontId="4" fillId="0" borderId="5" xfId="2" applyBorder="1" applyAlignment="1">
      <alignment horizontal="left"/>
    </xf>
    <xf numFmtId="0" fontId="4" fillId="0" borderId="3" xfId="2" applyFont="1" applyBorder="1"/>
    <xf numFmtId="3" fontId="4" fillId="0" borderId="1" xfId="2" applyNumberFormat="1" applyFont="1" applyBorder="1"/>
    <xf numFmtId="9" fontId="4" fillId="0" borderId="1" xfId="2" applyNumberFormat="1" applyFont="1" applyBorder="1"/>
    <xf numFmtId="0" fontId="4" fillId="0" borderId="6" xfId="2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0" fontId="4" fillId="0" borderId="7" xfId="2" applyFont="1" applyBorder="1"/>
    <xf numFmtId="0" fontId="4" fillId="0" borderId="8" xfId="2" applyFont="1" applyBorder="1"/>
    <xf numFmtId="0" fontId="4" fillId="0" borderId="4" xfId="2" applyFont="1" applyBorder="1"/>
    <xf numFmtId="0" fontId="4" fillId="0" borderId="2" xfId="2" applyFont="1" applyBorder="1"/>
    <xf numFmtId="0" fontId="4" fillId="0" borderId="9" xfId="2" applyFont="1" applyBorder="1" applyAlignment="1">
      <alignment horizontal="left"/>
    </xf>
    <xf numFmtId="0" fontId="4" fillId="0" borderId="10" xfId="2" applyFont="1" applyBorder="1"/>
    <xf numFmtId="0" fontId="4" fillId="0" borderId="9" xfId="2" applyFont="1" applyBorder="1"/>
    <xf numFmtId="0" fontId="4" fillId="0" borderId="11" xfId="2" applyFont="1" applyBorder="1" applyAlignment="1">
      <alignment horizontal="center"/>
    </xf>
    <xf numFmtId="0" fontId="4" fillId="0" borderId="2" xfId="2" applyFont="1" applyBorder="1" applyAlignment="1">
      <alignment horizontal="left"/>
    </xf>
    <xf numFmtId="0" fontId="4" fillId="0" borderId="5" xfId="2" applyFont="1" applyBorder="1" applyAlignment="1">
      <alignment horizontal="center"/>
    </xf>
    <xf numFmtId="0" fontId="4" fillId="0" borderId="8" xfId="2" applyFont="1" applyBorder="1" applyAlignment="1">
      <alignment horizontal="left"/>
    </xf>
    <xf numFmtId="0" fontId="4" fillId="0" borderId="12" xfId="2" applyFont="1" applyBorder="1" applyAlignment="1">
      <alignment horizontal="center"/>
    </xf>
    <xf numFmtId="0" fontId="4" fillId="0" borderId="6" xfId="2" applyFont="1" applyBorder="1"/>
    <xf numFmtId="0" fontId="4" fillId="0" borderId="0" xfId="2" applyFont="1" applyBorder="1"/>
    <xf numFmtId="0" fontId="12" fillId="0" borderId="0" xfId="2" applyFont="1" applyAlignment="1">
      <alignment horizontal="left"/>
    </xf>
    <xf numFmtId="0" fontId="4" fillId="0" borderId="0" xfId="2" applyAlignment="1"/>
    <xf numFmtId="0" fontId="13" fillId="0" borderId="0" xfId="2" applyFont="1"/>
    <xf numFmtId="3" fontId="4" fillId="0" borderId="3" xfId="2" applyNumberFormat="1" applyFont="1" applyFill="1" applyBorder="1" applyAlignment="1" applyProtection="1">
      <alignment horizontal="center" vertical="top" wrapText="1"/>
    </xf>
    <xf numFmtId="3" fontId="13" fillId="0" borderId="3" xfId="2" applyNumberFormat="1" applyFont="1" applyFill="1" applyBorder="1" applyAlignment="1" applyProtection="1">
      <alignment horizontal="center" vertical="top" wrapText="1"/>
    </xf>
    <xf numFmtId="3" fontId="13" fillId="0" borderId="1" xfId="2" applyNumberFormat="1" applyFont="1" applyFill="1" applyBorder="1" applyAlignment="1" applyProtection="1">
      <alignment horizontal="center" vertical="top" wrapText="1"/>
    </xf>
    <xf numFmtId="0" fontId="13" fillId="0" borderId="2" xfId="2" applyFont="1" applyBorder="1"/>
    <xf numFmtId="0" fontId="13" fillId="0" borderId="0" xfId="2" applyFont="1" applyBorder="1"/>
    <xf numFmtId="0" fontId="13" fillId="0" borderId="5" xfId="2" applyFont="1" applyBorder="1"/>
    <xf numFmtId="3" fontId="4" fillId="0" borderId="0" xfId="2" applyNumberFormat="1" applyFont="1" applyBorder="1"/>
    <xf numFmtId="0" fontId="13" fillId="0" borderId="8" xfId="2" applyFont="1" applyBorder="1"/>
    <xf numFmtId="0" fontId="13" fillId="0" borderId="13" xfId="2" applyFont="1" applyBorder="1"/>
    <xf numFmtId="0" fontId="4" fillId="0" borderId="13" xfId="2" applyFont="1" applyBorder="1"/>
    <xf numFmtId="0" fontId="13" fillId="0" borderId="12" xfId="2" applyFont="1" applyBorder="1"/>
    <xf numFmtId="0" fontId="3" fillId="0" borderId="0" xfId="2" applyFont="1" applyAlignment="1"/>
    <xf numFmtId="0" fontId="15" fillId="0" borderId="0" xfId="2" applyFont="1" applyAlignment="1"/>
    <xf numFmtId="0" fontId="5" fillId="0" borderId="0" xfId="2" applyFont="1" applyAlignment="1"/>
    <xf numFmtId="0" fontId="3" fillId="0" borderId="0" xfId="2" applyFont="1" applyBorder="1" applyAlignment="1"/>
    <xf numFmtId="0" fontId="5" fillId="0" borderId="0" xfId="2" applyFont="1" applyBorder="1" applyAlignment="1">
      <alignment horizontal="right"/>
    </xf>
    <xf numFmtId="0" fontId="4" fillId="0" borderId="0" xfId="2" applyBorder="1" applyAlignment="1">
      <alignment horizontal="right"/>
    </xf>
    <xf numFmtId="0" fontId="17" fillId="0" borderId="14" xfId="2" applyFont="1" applyBorder="1" applyAlignment="1">
      <alignment horizontal="center" vertical="top" wrapText="1"/>
    </xf>
    <xf numFmtId="0" fontId="17" fillId="0" borderId="15" xfId="2" applyFont="1" applyBorder="1" applyAlignment="1">
      <alignment horizontal="center" vertical="top" wrapText="1"/>
    </xf>
    <xf numFmtId="0" fontId="17" fillId="0" borderId="16" xfId="2" applyFont="1" applyBorder="1" applyAlignment="1">
      <alignment horizontal="center" vertical="top" wrapText="1"/>
    </xf>
    <xf numFmtId="0" fontId="20" fillId="0" borderId="17" xfId="2" applyFont="1" applyBorder="1" applyAlignment="1">
      <alignment horizontal="center" vertical="top" wrapText="1"/>
    </xf>
    <xf numFmtId="0" fontId="18" fillId="0" borderId="18" xfId="2" applyFont="1" applyBorder="1" applyAlignment="1">
      <alignment horizontal="center" wrapText="1"/>
    </xf>
    <xf numFmtId="0" fontId="16" fillId="0" borderId="0" xfId="2" applyFont="1"/>
    <xf numFmtId="0" fontId="16" fillId="0" borderId="19" xfId="2" applyFont="1" applyBorder="1" applyAlignment="1"/>
    <xf numFmtId="0" fontId="16" fillId="0" borderId="20" xfId="2" applyFont="1" applyBorder="1" applyAlignment="1">
      <alignment wrapText="1"/>
    </xf>
    <xf numFmtId="0" fontId="16" fillId="0" borderId="20" xfId="2" applyFont="1" applyBorder="1" applyAlignment="1"/>
    <xf numFmtId="0" fontId="16" fillId="0" borderId="21" xfId="2" applyFont="1" applyBorder="1" applyAlignment="1">
      <alignment vertical="top"/>
    </xf>
    <xf numFmtId="0" fontId="20" fillId="0" borderId="20" xfId="2" applyFont="1" applyBorder="1" applyAlignment="1">
      <alignment horizontal="center" vertical="top"/>
    </xf>
    <xf numFmtId="0" fontId="17" fillId="0" borderId="22" xfId="2" applyFont="1" applyBorder="1" applyAlignment="1">
      <alignment horizontal="center" vertical="top" wrapText="1"/>
    </xf>
    <xf numFmtId="0" fontId="17" fillId="0" borderId="21" xfId="2" applyFont="1" applyBorder="1" applyAlignment="1">
      <alignment horizontal="center" vertical="top" wrapText="1"/>
    </xf>
    <xf numFmtId="0" fontId="17" fillId="0" borderId="23" xfId="2" applyFont="1" applyBorder="1" applyAlignment="1">
      <alignment horizontal="center" vertical="top" wrapText="1"/>
    </xf>
    <xf numFmtId="0" fontId="20" fillId="0" borderId="23" xfId="2" applyFont="1" applyBorder="1" applyAlignment="1">
      <alignment horizontal="center" vertical="top"/>
    </xf>
    <xf numFmtId="0" fontId="20" fillId="0" borderId="24" xfId="2" applyFont="1" applyBorder="1" applyAlignment="1">
      <alignment horizontal="center" vertical="top"/>
    </xf>
    <xf numFmtId="0" fontId="20" fillId="0" borderId="24" xfId="2" applyFont="1" applyBorder="1" applyAlignment="1">
      <alignment horizontal="center" vertical="top" wrapText="1"/>
    </xf>
    <xf numFmtId="0" fontId="17" fillId="0" borderId="25" xfId="2" applyFont="1" applyBorder="1" applyAlignment="1">
      <alignment horizontal="center"/>
    </xf>
    <xf numFmtId="0" fontId="3" fillId="0" borderId="26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wrapText="1"/>
    </xf>
    <xf numFmtId="0" fontId="3" fillId="0" borderId="8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wrapText="1"/>
    </xf>
    <xf numFmtId="0" fontId="3" fillId="0" borderId="27" xfId="2" applyFont="1" applyBorder="1" applyAlignment="1">
      <alignment horizontal="center" wrapText="1"/>
    </xf>
    <xf numFmtId="0" fontId="3" fillId="0" borderId="8" xfId="2" applyFont="1" applyBorder="1" applyAlignment="1">
      <alignment wrapText="1"/>
    </xf>
    <xf numFmtId="0" fontId="3" fillId="0" borderId="12" xfId="2" applyFont="1" applyBorder="1"/>
    <xf numFmtId="0" fontId="3" fillId="0" borderId="8" xfId="2" applyFont="1" applyBorder="1"/>
    <xf numFmtId="0" fontId="3" fillId="0" borderId="7" xfId="2" applyFont="1" applyBorder="1"/>
    <xf numFmtId="0" fontId="3" fillId="0" borderId="27" xfId="2" applyFont="1" applyBorder="1"/>
    <xf numFmtId="0" fontId="3" fillId="0" borderId="20" xfId="2" applyFont="1" applyBorder="1" applyAlignment="1">
      <alignment wrapText="1"/>
    </xf>
    <xf numFmtId="0" fontId="3" fillId="0" borderId="28" xfId="2" applyFont="1" applyBorder="1"/>
    <xf numFmtId="0" fontId="3" fillId="0" borderId="20" xfId="2" applyFont="1" applyBorder="1"/>
    <xf numFmtId="0" fontId="3" fillId="0" borderId="21" xfId="2" applyFont="1" applyBorder="1"/>
    <xf numFmtId="0" fontId="3" fillId="0" borderId="29" xfId="2" applyFont="1" applyBorder="1"/>
    <xf numFmtId="0" fontId="9" fillId="0" borderId="0" xfId="2" applyFont="1" applyBorder="1" applyAlignment="1">
      <alignment wrapText="1"/>
    </xf>
    <xf numFmtId="0" fontId="4" fillId="0" borderId="1" xfId="0" applyFont="1" applyBorder="1"/>
    <xf numFmtId="0" fontId="4" fillId="0" borderId="0" xfId="0" applyFont="1" applyBorder="1"/>
    <xf numFmtId="0" fontId="12" fillId="0" borderId="0" xfId="7" applyFont="1" applyBorder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/>
    </xf>
    <xf numFmtId="3" fontId="4" fillId="0" borderId="1" xfId="5" applyNumberFormat="1" applyFont="1" applyBorder="1" applyAlignment="1">
      <alignment horizontal="right" vertical="top" wrapText="1"/>
    </xf>
    <xf numFmtId="0" fontId="5" fillId="0" borderId="0" xfId="7" applyFont="1" applyFill="1" applyAlignment="1"/>
    <xf numFmtId="0" fontId="4" fillId="0" borderId="4" xfId="2" applyFont="1" applyBorder="1" applyAlignment="1">
      <alignment horizontal="left" indent="1"/>
    </xf>
    <xf numFmtId="0" fontId="4" fillId="0" borderId="7" xfId="2" applyFont="1" applyBorder="1" applyAlignment="1">
      <alignment horizontal="left" indent="1"/>
    </xf>
    <xf numFmtId="0" fontId="4" fillId="0" borderId="0" xfId="2" applyFont="1" applyAlignment="1">
      <alignment horizontal="left"/>
    </xf>
    <xf numFmtId="0" fontId="16" fillId="0" borderId="20" xfId="2" applyFont="1" applyBorder="1" applyAlignment="1">
      <alignment horizontal="center" vertical="top" wrapText="1"/>
    </xf>
    <xf numFmtId="0" fontId="4" fillId="0" borderId="4" xfId="0" applyFont="1" applyFill="1" applyBorder="1" applyAlignment="1" applyProtection="1">
      <alignment horizontal="right" vertical="top" wrapText="1"/>
      <protection locked="0"/>
    </xf>
    <xf numFmtId="0" fontId="24" fillId="0" borderId="2" xfId="2" applyFont="1" applyFill="1" applyBorder="1" applyAlignment="1" applyProtection="1">
      <alignment horizontal="left" vertical="top" wrapText="1"/>
      <protection locked="0"/>
    </xf>
    <xf numFmtId="0" fontId="11" fillId="0" borderId="8" xfId="2" applyFont="1" applyFill="1" applyBorder="1" applyAlignment="1" applyProtection="1">
      <alignment horizontal="left" vertical="top" wrapText="1"/>
      <protection locked="0"/>
    </xf>
    <xf numFmtId="0" fontId="24" fillId="0" borderId="8" xfId="2" applyFont="1" applyFill="1" applyBorder="1" applyAlignment="1" applyProtection="1">
      <alignment horizontal="left" vertical="top" wrapText="1"/>
      <protection locked="0"/>
    </xf>
    <xf numFmtId="0" fontId="10" fillId="0" borderId="8" xfId="2" applyFont="1" applyFill="1" applyBorder="1" applyAlignment="1" applyProtection="1">
      <alignment horizontal="left" vertical="top"/>
      <protection locked="0"/>
    </xf>
    <xf numFmtId="3" fontId="3" fillId="0" borderId="8" xfId="2" applyNumberFormat="1" applyFont="1" applyFill="1" applyBorder="1" applyAlignment="1" applyProtection="1">
      <alignment vertical="top"/>
      <protection locked="0"/>
    </xf>
    <xf numFmtId="0" fontId="4" fillId="0" borderId="8" xfId="4" applyFont="1" applyFill="1" applyBorder="1" applyAlignment="1" applyProtection="1">
      <alignment horizontal="left" vertical="top" wrapText="1"/>
      <protection locked="0"/>
    </xf>
    <xf numFmtId="0" fontId="13" fillId="0" borderId="8" xfId="4" applyFont="1" applyFill="1" applyBorder="1" applyAlignment="1" applyProtection="1">
      <alignment horizontal="left" vertical="top"/>
      <protection locked="0"/>
    </xf>
    <xf numFmtId="0" fontId="4" fillId="0" borderId="8" xfId="4" applyFont="1" applyFill="1" applyBorder="1" applyAlignment="1" applyProtection="1">
      <alignment horizontal="left" vertical="top"/>
      <protection locked="0"/>
    </xf>
    <xf numFmtId="3" fontId="4" fillId="0" borderId="8" xfId="4" applyNumberFormat="1" applyFont="1" applyFill="1" applyBorder="1" applyAlignment="1" applyProtection="1">
      <alignment vertical="top"/>
      <protection locked="0"/>
    </xf>
    <xf numFmtId="0" fontId="12" fillId="3" borderId="8" xfId="4" applyFont="1" applyFill="1" applyBorder="1" applyAlignment="1" applyProtection="1">
      <alignment horizontal="left" vertical="top" wrapText="1"/>
      <protection locked="0"/>
    </xf>
    <xf numFmtId="0" fontId="18" fillId="3" borderId="8" xfId="4" applyFont="1" applyFill="1" applyBorder="1" applyAlignment="1" applyProtection="1">
      <alignment horizontal="left" vertical="top"/>
      <protection locked="0"/>
    </xf>
    <xf numFmtId="0" fontId="12" fillId="3" borderId="8" xfId="4" applyFont="1" applyFill="1" applyBorder="1" applyAlignment="1" applyProtection="1">
      <alignment horizontal="left" vertical="top"/>
      <protection locked="0"/>
    </xf>
    <xf numFmtId="3" fontId="12" fillId="3" borderId="8" xfId="4" applyNumberFormat="1" applyFont="1" applyFill="1" applyBorder="1" applyAlignment="1" applyProtection="1">
      <alignment vertical="top"/>
      <protection locked="0"/>
    </xf>
    <xf numFmtId="3" fontId="4" fillId="0" borderId="7" xfId="4" applyNumberFormat="1" applyFont="1" applyFill="1" applyBorder="1" applyAlignment="1" applyProtection="1">
      <alignment vertical="top"/>
      <protection locked="0"/>
    </xf>
    <xf numFmtId="0" fontId="0" fillId="0" borderId="0" xfId="0" applyBorder="1"/>
    <xf numFmtId="0" fontId="29" fillId="0" borderId="0" xfId="0" applyFont="1" applyFill="1" applyBorder="1"/>
    <xf numFmtId="9" fontId="12" fillId="0" borderId="0" xfId="10" applyFont="1" applyFill="1" applyBorder="1"/>
    <xf numFmtId="3" fontId="0" fillId="0" borderId="0" xfId="0" applyNumberFormat="1" applyBorder="1"/>
    <xf numFmtId="44" fontId="30" fillId="0" borderId="7" xfId="9" applyFont="1" applyFill="1" applyBorder="1" applyAlignment="1">
      <alignment horizontal="right" vertical="top" wrapText="1"/>
    </xf>
    <xf numFmtId="44" fontId="30" fillId="0" borderId="13" xfId="9" applyFont="1" applyFill="1" applyBorder="1" applyAlignment="1">
      <alignment horizontal="right" vertical="top" wrapText="1"/>
    </xf>
    <xf numFmtId="44" fontId="30" fillId="0" borderId="12" xfId="9" applyFont="1" applyFill="1" applyBorder="1" applyAlignment="1">
      <alignment horizontal="right" vertical="top" wrapText="1"/>
    </xf>
    <xf numFmtId="44" fontId="30" fillId="0" borderId="1" xfId="9" applyFont="1" applyFill="1" applyBorder="1" applyAlignment="1">
      <alignment horizontal="right" vertical="top" wrapText="1"/>
    </xf>
    <xf numFmtId="9" fontId="0" fillId="0" borderId="0" xfId="10" applyFont="1" applyBorder="1"/>
    <xf numFmtId="3" fontId="51" fillId="0" borderId="0" xfId="2" applyNumberFormat="1" applyFont="1" applyFill="1" applyBorder="1" applyAlignment="1"/>
    <xf numFmtId="0" fontId="3" fillId="0" borderId="0" xfId="2" applyFont="1" applyFill="1"/>
    <xf numFmtId="0" fontId="3" fillId="0" borderId="0" xfId="2" applyFont="1" applyFill="1" applyBorder="1"/>
    <xf numFmtId="0" fontId="5" fillId="0" borderId="0" xfId="2" applyFont="1" applyFill="1" applyBorder="1" applyAlignment="1">
      <alignment horizontal="left" vertical="top"/>
    </xf>
    <xf numFmtId="3" fontId="5" fillId="0" borderId="0" xfId="2" applyNumberFormat="1" applyFont="1" applyFill="1" applyBorder="1" applyAlignment="1">
      <alignment vertical="top"/>
    </xf>
    <xf numFmtId="9" fontId="5" fillId="0" borderId="0" xfId="10" applyFont="1" applyFill="1" applyBorder="1" applyAlignment="1">
      <alignment vertical="top"/>
    </xf>
    <xf numFmtId="0" fontId="3" fillId="0" borderId="0" xfId="2" applyFont="1" applyFill="1" applyBorder="1" applyAlignment="1">
      <alignment horizontal="left" vertical="top"/>
    </xf>
    <xf numFmtId="3" fontId="3" fillId="0" borderId="0" xfId="2" applyNumberFormat="1" applyFont="1" applyFill="1" applyBorder="1" applyAlignment="1">
      <alignment vertical="top"/>
    </xf>
    <xf numFmtId="9" fontId="3" fillId="0" borderId="0" xfId="10" applyFont="1" applyFill="1" applyBorder="1" applyAlignment="1">
      <alignment vertical="top"/>
    </xf>
    <xf numFmtId="0" fontId="9" fillId="0" borderId="0" xfId="2" applyFont="1" applyFill="1" applyBorder="1" applyAlignment="1">
      <alignment horizontal="left" vertical="top" indent="3"/>
    </xf>
    <xf numFmtId="3" fontId="9" fillId="0" borderId="0" xfId="2" applyNumberFormat="1" applyFont="1" applyFill="1" applyBorder="1" applyAlignment="1">
      <alignment vertical="top"/>
    </xf>
    <xf numFmtId="9" fontId="9" fillId="0" borderId="0" xfId="10" applyFont="1" applyFill="1" applyBorder="1" applyAlignment="1">
      <alignment vertical="top"/>
    </xf>
    <xf numFmtId="0" fontId="9" fillId="0" borderId="0" xfId="2" applyFont="1" applyFill="1" applyBorder="1" applyAlignment="1">
      <alignment horizontal="left" vertical="top" wrapText="1" indent="3"/>
    </xf>
    <xf numFmtId="3" fontId="9" fillId="0" borderId="0" xfId="2" applyNumberFormat="1" applyFont="1" applyFill="1" applyBorder="1" applyAlignment="1">
      <alignment vertical="top" wrapText="1"/>
    </xf>
    <xf numFmtId="9" fontId="9" fillId="0" borderId="0" xfId="10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left" vertical="top" wrapText="1"/>
    </xf>
    <xf numFmtId="3" fontId="3" fillId="0" borderId="0" xfId="2" applyNumberFormat="1" applyFont="1" applyFill="1" applyBorder="1" applyAlignment="1">
      <alignment vertical="top" wrapText="1"/>
    </xf>
    <xf numFmtId="9" fontId="3" fillId="0" borderId="0" xfId="10" applyFont="1" applyFill="1" applyBorder="1" applyAlignment="1">
      <alignment vertical="top" wrapText="1"/>
    </xf>
    <xf numFmtId="3" fontId="3" fillId="0" borderId="0" xfId="2" applyNumberFormat="1" applyFont="1" applyFill="1" applyAlignment="1">
      <alignment vertical="top"/>
    </xf>
    <xf numFmtId="9" fontId="3" fillId="0" borderId="0" xfId="10" applyFont="1" applyFill="1" applyAlignment="1">
      <alignment vertical="top"/>
    </xf>
    <xf numFmtId="0" fontId="3" fillId="0" borderId="0" xfId="2" applyFont="1" applyFill="1" applyAlignment="1">
      <alignment horizontal="left" vertical="top"/>
    </xf>
    <xf numFmtId="3" fontId="3" fillId="0" borderId="0" xfId="2" applyNumberFormat="1" applyFont="1" applyFill="1" applyBorder="1" applyAlignment="1"/>
    <xf numFmtId="0" fontId="52" fillId="0" borderId="0" xfId="2" applyFont="1" applyFill="1" applyBorder="1"/>
    <xf numFmtId="3" fontId="12" fillId="0" borderId="0" xfId="2" applyNumberFormat="1" applyFont="1" applyFill="1" applyBorder="1"/>
    <xf numFmtId="3" fontId="12" fillId="0" borderId="0" xfId="2" applyNumberFormat="1" applyFont="1" applyFill="1" applyBorder="1" applyAlignment="1"/>
    <xf numFmtId="0" fontId="4" fillId="0" borderId="0" xfId="2" applyFont="1" applyBorder="1" applyAlignment="1">
      <alignment horizontal="left" indent="1"/>
    </xf>
    <xf numFmtId="3" fontId="25" fillId="0" borderId="0" xfId="2" applyNumberFormat="1" applyFont="1" applyBorder="1" applyAlignment="1"/>
    <xf numFmtId="3" fontId="4" fillId="0" borderId="0" xfId="2" applyNumberFormat="1" applyFont="1" applyBorder="1" applyAlignment="1"/>
    <xf numFmtId="9" fontId="25" fillId="0" borderId="0" xfId="10" applyFont="1" applyBorder="1" applyAlignment="1"/>
    <xf numFmtId="0" fontId="25" fillId="0" borderId="0" xfId="2" applyFont="1" applyBorder="1" applyAlignment="1">
      <alignment horizontal="left" indent="2"/>
    </xf>
    <xf numFmtId="3" fontId="21" fillId="0" borderId="0" xfId="2" applyNumberFormat="1" applyFont="1" applyBorder="1" applyAlignment="1">
      <alignment wrapText="1"/>
    </xf>
    <xf numFmtId="0" fontId="4" fillId="0" borderId="0" xfId="2" applyFont="1" applyFill="1" applyBorder="1"/>
    <xf numFmtId="3" fontId="4" fillId="0" borderId="0" xfId="2" applyNumberFormat="1" applyFont="1" applyFill="1" applyBorder="1" applyAlignment="1"/>
    <xf numFmtId="9" fontId="4" fillId="0" borderId="0" xfId="10" applyFont="1" applyBorder="1" applyAlignment="1"/>
    <xf numFmtId="9" fontId="12" fillId="0" borderId="0" xfId="10" applyFont="1" applyFill="1" applyBorder="1" applyAlignment="1"/>
    <xf numFmtId="0" fontId="25" fillId="0" borderId="0" xfId="2" applyFont="1" applyFill="1" applyBorder="1" applyAlignment="1">
      <alignment horizontal="left" indent="2"/>
    </xf>
    <xf numFmtId="3" fontId="25" fillId="0" borderId="0" xfId="2" applyNumberFormat="1" applyFont="1" applyFill="1" applyBorder="1" applyAlignment="1"/>
    <xf numFmtId="9" fontId="25" fillId="0" borderId="0" xfId="10" applyFont="1" applyFill="1" applyBorder="1" applyAlignment="1"/>
    <xf numFmtId="9" fontId="4" fillId="0" borderId="0" xfId="10" applyFont="1" applyFill="1" applyBorder="1" applyAlignment="1"/>
    <xf numFmtId="3" fontId="12" fillId="0" borderId="0" xfId="2" applyNumberFormat="1" applyFont="1" applyBorder="1" applyAlignment="1"/>
    <xf numFmtId="9" fontId="12" fillId="0" borderId="0" xfId="10" applyFont="1" applyBorder="1" applyAlignment="1"/>
    <xf numFmtId="9" fontId="21" fillId="0" borderId="0" xfId="10" applyFont="1" applyBorder="1" applyAlignment="1">
      <alignment wrapText="1"/>
    </xf>
    <xf numFmtId="0" fontId="4" fillId="0" borderId="0" xfId="2" applyFont="1" applyFill="1" applyBorder="1" applyAlignment="1" applyProtection="1">
      <alignment horizontal="left" vertical="top" wrapText="1" indent="4"/>
      <protection locked="0"/>
    </xf>
    <xf numFmtId="3" fontId="4" fillId="0" borderId="0" xfId="2" applyNumberFormat="1" applyFont="1" applyFill="1" applyBorder="1" applyAlignment="1" applyProtection="1">
      <alignment vertical="top" wrapText="1"/>
      <protection locked="0"/>
    </xf>
    <xf numFmtId="3" fontId="21" fillId="0" borderId="0" xfId="2" applyNumberFormat="1" applyFont="1" applyBorder="1" applyAlignment="1">
      <alignment vertical="top"/>
    </xf>
    <xf numFmtId="9" fontId="21" fillId="0" borderId="0" xfId="10" applyFont="1" applyBorder="1" applyAlignment="1">
      <alignment vertical="top"/>
    </xf>
    <xf numFmtId="0" fontId="21" fillId="0" borderId="0" xfId="2" applyFont="1" applyBorder="1" applyAlignment="1">
      <alignment wrapText="1"/>
    </xf>
    <xf numFmtId="0" fontId="13" fillId="0" borderId="0" xfId="2" applyFont="1" applyFill="1" applyBorder="1" applyAlignment="1" applyProtection="1">
      <alignment horizontal="left" vertical="top" wrapText="1"/>
      <protection locked="0"/>
    </xf>
    <xf numFmtId="3" fontId="13" fillId="0" borderId="0" xfId="2" applyNumberFormat="1" applyFont="1" applyFill="1" applyBorder="1" applyAlignment="1" applyProtection="1">
      <alignment vertical="top" wrapText="1"/>
      <protection locked="0"/>
    </xf>
    <xf numFmtId="3" fontId="21" fillId="0" borderId="0" xfId="2" applyNumberFormat="1" applyFont="1" applyFill="1" applyBorder="1" applyAlignment="1">
      <alignment wrapText="1"/>
    </xf>
    <xf numFmtId="0" fontId="25" fillId="0" borderId="0" xfId="2" applyFont="1" applyBorder="1"/>
    <xf numFmtId="3" fontId="13" fillId="0" borderId="0" xfId="2" applyNumberFormat="1" applyFont="1" applyBorder="1" applyAlignment="1"/>
    <xf numFmtId="0" fontId="12" fillId="0" borderId="0" xfId="2" applyFont="1" applyBorder="1"/>
    <xf numFmtId="3" fontId="4" fillId="0" borderId="0" xfId="2" applyNumberFormat="1"/>
    <xf numFmtId="44" fontId="30" fillId="0" borderId="1" xfId="9" applyFont="1" applyFill="1" applyBorder="1" applyAlignment="1">
      <alignment horizontal="center" vertical="top" wrapText="1"/>
    </xf>
    <xf numFmtId="0" fontId="51" fillId="0" borderId="0" xfId="7" applyFont="1" applyAlignment="1">
      <alignment horizontal="left" wrapText="1"/>
    </xf>
    <xf numFmtId="0" fontId="51" fillId="0" borderId="0" xfId="2" applyFont="1" applyAlignment="1">
      <alignment horizontal="left"/>
    </xf>
    <xf numFmtId="0" fontId="29" fillId="0" borderId="0" xfId="2" applyFont="1"/>
    <xf numFmtId="0" fontId="29" fillId="0" borderId="0" xfId="2" applyFont="1" applyAlignment="1">
      <alignment horizontal="left"/>
    </xf>
    <xf numFmtId="0" fontId="4" fillId="0" borderId="0" xfId="2" applyFont="1" applyFill="1"/>
    <xf numFmtId="165" fontId="29" fillId="0" borderId="0" xfId="122" applyNumberFormat="1" applyFont="1" applyFill="1" applyBorder="1" applyAlignment="1">
      <alignment horizontal="left" wrapText="1"/>
    </xf>
    <xf numFmtId="0" fontId="54" fillId="0" borderId="0" xfId="2" applyFont="1" applyFill="1" applyBorder="1"/>
    <xf numFmtId="0" fontId="4" fillId="0" borderId="0" xfId="2" applyFont="1" applyFill="1" applyBorder="1" applyAlignment="1">
      <alignment horizontal="left" vertical="top"/>
    </xf>
    <xf numFmtId="3" fontId="12" fillId="0" borderId="0" xfId="2" applyNumberFormat="1" applyFont="1" applyFill="1" applyAlignment="1">
      <alignment horizontal="right" vertical="top"/>
    </xf>
    <xf numFmtId="9" fontId="12" fillId="0" borderId="0" xfId="10" applyFont="1" applyFill="1" applyAlignment="1">
      <alignment horizontal="right" vertical="top"/>
    </xf>
    <xf numFmtId="0" fontId="26" fillId="0" borderId="0" xfId="122" applyFont="1" applyFill="1" applyBorder="1" applyAlignment="1" applyProtection="1">
      <alignment horizontal="left" vertical="top" indent="1"/>
    </xf>
    <xf numFmtId="3" fontId="4" fillId="0" borderId="0" xfId="2" applyNumberFormat="1" applyFont="1" applyFill="1"/>
    <xf numFmtId="0" fontId="27" fillId="0" borderId="0" xfId="2" applyFont="1" applyFill="1"/>
    <xf numFmtId="0" fontId="27" fillId="0" borderId="0" xfId="122" applyFont="1" applyFill="1" applyBorder="1" applyAlignment="1" applyProtection="1">
      <alignment horizontal="right" vertical="top"/>
    </xf>
    <xf numFmtId="3" fontId="27" fillId="0" borderId="0" xfId="2" applyNumberFormat="1" applyFont="1" applyFill="1" applyAlignment="1">
      <alignment horizontal="right" vertical="top"/>
    </xf>
    <xf numFmtId="9" fontId="27" fillId="0" borderId="0" xfId="10" applyFont="1" applyFill="1" applyAlignment="1">
      <alignment horizontal="right" vertical="top"/>
    </xf>
    <xf numFmtId="3" fontId="4" fillId="0" borderId="0" xfId="2" applyNumberFormat="1" applyFont="1" applyFill="1" applyAlignment="1">
      <alignment horizontal="right" vertical="top"/>
    </xf>
    <xf numFmtId="9" fontId="4" fillId="0" borderId="0" xfId="10" applyFont="1" applyFill="1" applyAlignment="1">
      <alignment horizontal="right" vertical="top"/>
    </xf>
    <xf numFmtId="3" fontId="4" fillId="0" borderId="0" xfId="102" applyNumberFormat="1" applyFont="1" applyFill="1" applyBorder="1" applyAlignment="1">
      <alignment horizontal="right" vertical="top"/>
    </xf>
    <xf numFmtId="9" fontId="4" fillId="0" borderId="0" xfId="10" applyFont="1" applyFill="1" applyBorder="1" applyAlignment="1">
      <alignment horizontal="right" vertical="top"/>
    </xf>
    <xf numFmtId="3" fontId="54" fillId="0" borderId="0" xfId="2" applyNumberFormat="1" applyFont="1" applyFill="1" applyAlignment="1">
      <alignment horizontal="right" vertical="top"/>
    </xf>
    <xf numFmtId="9" fontId="54" fillId="0" borderId="0" xfId="10" applyFont="1" applyFill="1" applyAlignment="1">
      <alignment horizontal="right" vertical="top"/>
    </xf>
    <xf numFmtId="0" fontId="25" fillId="0" borderId="0" xfId="2" applyNumberFormat="1" applyFont="1" applyFill="1" applyAlignment="1">
      <alignment horizontal="left" vertical="top"/>
    </xf>
    <xf numFmtId="0" fontId="54" fillId="0" borderId="0" xfId="122" applyNumberFormat="1" applyFont="1" applyFill="1" applyBorder="1" applyAlignment="1" applyProtection="1">
      <alignment horizontal="left" vertical="top" indent="1"/>
    </xf>
    <xf numFmtId="9" fontId="4" fillId="0" borderId="0" xfId="10" applyFont="1" applyFill="1"/>
    <xf numFmtId="0" fontId="4" fillId="0" borderId="0" xfId="2" applyNumberFormat="1" applyFont="1" applyFill="1" applyAlignment="1">
      <alignment horizontal="left" vertical="top"/>
    </xf>
    <xf numFmtId="0" fontId="54" fillId="0" borderId="0" xfId="122" applyNumberFormat="1" applyFont="1" applyFill="1" applyBorder="1" applyAlignment="1" applyProtection="1">
      <alignment horizontal="left" vertical="top" indent="2"/>
    </xf>
    <xf numFmtId="0" fontId="25" fillId="0" borderId="0" xfId="122" applyNumberFormat="1" applyFont="1" applyFill="1" applyBorder="1" applyAlignment="1" applyProtection="1">
      <alignment horizontal="left" vertical="top"/>
    </xf>
    <xf numFmtId="0" fontId="54" fillId="0" borderId="0" xfId="122" applyNumberFormat="1" applyFont="1" applyFill="1" applyBorder="1" applyAlignment="1" applyProtection="1">
      <alignment horizontal="left" vertical="top" indent="3"/>
    </xf>
    <xf numFmtId="0" fontId="27" fillId="0" borderId="0" xfId="122" applyNumberFormat="1" applyFont="1" applyFill="1" applyBorder="1" applyAlignment="1" applyProtection="1">
      <alignment horizontal="left" vertical="top" indent="1"/>
    </xf>
    <xf numFmtId="9" fontId="13" fillId="0" borderId="0" xfId="10" applyFont="1" applyFill="1" applyAlignment="1">
      <alignment horizontal="right" vertical="top"/>
    </xf>
    <xf numFmtId="0" fontId="13" fillId="0" borderId="0" xfId="122" applyNumberFormat="1" applyFont="1" applyFill="1" applyBorder="1" applyAlignment="1" applyProtection="1">
      <alignment horizontal="left" vertical="top" indent="2"/>
    </xf>
    <xf numFmtId="0" fontId="25" fillId="0" borderId="0" xfId="122" applyNumberFormat="1" applyFont="1" applyFill="1" applyBorder="1" applyAlignment="1" applyProtection="1">
      <alignment horizontal="left" vertical="top" wrapText="1"/>
    </xf>
    <xf numFmtId="3" fontId="54" fillId="0" borderId="0" xfId="2" applyNumberFormat="1" applyFont="1" applyFill="1" applyBorder="1" applyAlignment="1">
      <alignment vertical="top"/>
    </xf>
    <xf numFmtId="9" fontId="54" fillId="0" borderId="0" xfId="10" applyFont="1" applyFill="1" applyBorder="1" applyAlignment="1">
      <alignment vertical="top"/>
    </xf>
    <xf numFmtId="3" fontId="54" fillId="0" borderId="0" xfId="122" applyNumberFormat="1" applyFont="1" applyFill="1" applyBorder="1" applyAlignment="1" applyProtection="1">
      <alignment horizontal="right" vertical="top"/>
    </xf>
    <xf numFmtId="0" fontId="54" fillId="0" borderId="0" xfId="122" applyNumberFormat="1" applyFont="1" applyFill="1" applyBorder="1" applyAlignment="1" applyProtection="1">
      <alignment horizontal="left" vertical="top" wrapText="1" indent="2"/>
    </xf>
    <xf numFmtId="0" fontId="12" fillId="0" borderId="0" xfId="122" applyNumberFormat="1" applyFont="1" applyFill="1" applyBorder="1" applyAlignment="1" applyProtection="1">
      <alignment horizontal="left" vertical="top"/>
    </xf>
    <xf numFmtId="0" fontId="12" fillId="0" borderId="0" xfId="122" applyNumberFormat="1" applyFont="1" applyFill="1" applyBorder="1" applyAlignment="1">
      <alignment horizontal="left" vertical="top"/>
    </xf>
    <xf numFmtId="0" fontId="26" fillId="0" borderId="0" xfId="122" applyNumberFormat="1" applyFont="1" applyFill="1" applyBorder="1" applyAlignment="1" applyProtection="1">
      <alignment horizontal="left" vertical="top" indent="1"/>
    </xf>
    <xf numFmtId="0" fontId="26" fillId="0" borderId="0" xfId="122" applyNumberFormat="1" applyFont="1" applyFill="1" applyBorder="1" applyAlignment="1" applyProtection="1">
      <alignment horizontal="left" vertical="top" indent="2"/>
    </xf>
    <xf numFmtId="0" fontId="14" fillId="0" borderId="0" xfId="2" applyNumberFormat="1" applyFont="1" applyFill="1" applyAlignment="1">
      <alignment horizontal="left" vertical="top" indent="1"/>
    </xf>
    <xf numFmtId="0" fontId="55" fillId="0" borderId="0" xfId="122" applyNumberFormat="1" applyFont="1" applyFill="1" applyBorder="1" applyAlignment="1" applyProtection="1">
      <alignment horizontal="left" vertical="top"/>
    </xf>
    <xf numFmtId="9" fontId="12" fillId="0" borderId="0" xfId="10" applyFont="1" applyFill="1" applyBorder="1" applyAlignment="1">
      <alignment horizontal="right" vertical="top"/>
    </xf>
    <xf numFmtId="0" fontId="29" fillId="0" borderId="0" xfId="2" applyNumberFormat="1" applyFont="1" applyFill="1" applyAlignment="1">
      <alignment horizontal="left" vertical="top"/>
    </xf>
    <xf numFmtId="3" fontId="54" fillId="0" borderId="0" xfId="2" applyNumberFormat="1" applyFont="1" applyFill="1"/>
    <xf numFmtId="0" fontId="12" fillId="0" borderId="0" xfId="2" applyNumberFormat="1" applyFont="1" applyFill="1" applyAlignment="1">
      <alignment horizontal="left" vertical="top" indent="2"/>
    </xf>
    <xf numFmtId="0" fontId="4" fillId="0" borderId="0" xfId="124" applyNumberFormat="1" applyFont="1" applyFill="1" applyBorder="1" applyAlignment="1" applyProtection="1">
      <alignment horizontal="left" vertical="top" wrapText="1" indent="2"/>
    </xf>
    <xf numFmtId="3" fontId="4" fillId="0" borderId="0" xfId="2" applyNumberFormat="1" applyFont="1" applyFill="1" applyAlignment="1">
      <alignment vertical="top"/>
    </xf>
    <xf numFmtId="3" fontId="54" fillId="0" borderId="0" xfId="122" applyNumberFormat="1" applyFont="1" applyFill="1" applyBorder="1" applyAlignment="1">
      <alignment horizontal="right" vertical="top"/>
    </xf>
    <xf numFmtId="3" fontId="26" fillId="0" borderId="0" xfId="2" applyNumberFormat="1" applyFont="1" applyFill="1" applyAlignment="1">
      <alignment vertical="top"/>
    </xf>
    <xf numFmtId="0" fontId="14" fillId="0" borderId="0" xfId="2" applyNumberFormat="1" applyFont="1" applyFill="1" applyAlignment="1">
      <alignment horizontal="left" vertical="top" wrapText="1" indent="1"/>
    </xf>
    <xf numFmtId="9" fontId="54" fillId="0" borderId="0" xfId="10" applyFont="1" applyFill="1" applyBorder="1" applyAlignment="1">
      <alignment horizontal="right" vertical="top"/>
    </xf>
    <xf numFmtId="0" fontId="13" fillId="0" borderId="0" xfId="122" applyNumberFormat="1" applyFont="1" applyFill="1" applyBorder="1" applyAlignment="1" applyProtection="1">
      <alignment horizontal="left" vertical="top" indent="4"/>
    </xf>
    <xf numFmtId="9" fontId="26" fillId="0" borderId="0" xfId="10" applyFont="1" applyFill="1" applyAlignment="1">
      <alignment vertical="top"/>
    </xf>
    <xf numFmtId="0" fontId="27" fillId="0" borderId="0" xfId="2" quotePrefix="1" applyNumberFormat="1" applyFont="1" applyFill="1" applyAlignment="1">
      <alignment horizontal="left" wrapText="1" indent="1"/>
    </xf>
    <xf numFmtId="0" fontId="12" fillId="0" borderId="0" xfId="2" applyNumberFormat="1" applyFont="1" applyFill="1" applyAlignment="1">
      <alignment horizontal="left" vertical="top"/>
    </xf>
    <xf numFmtId="3" fontId="13" fillId="0" borderId="0" xfId="2" applyNumberFormat="1" applyFont="1" applyFill="1" applyAlignment="1">
      <alignment horizontal="right" vertical="top"/>
    </xf>
    <xf numFmtId="0" fontId="13" fillId="0" borderId="0" xfId="2" applyNumberFormat="1" applyFont="1" applyFill="1" applyAlignment="1">
      <alignment horizontal="left" vertical="top" indent="2"/>
    </xf>
    <xf numFmtId="3" fontId="4" fillId="0" borderId="0" xfId="122" applyNumberFormat="1" applyFont="1" applyFill="1" applyBorder="1" applyAlignment="1" applyProtection="1">
      <alignment horizontal="right" vertical="top" wrapText="1"/>
    </xf>
    <xf numFmtId="3" fontId="29" fillId="0" borderId="0" xfId="122" applyNumberFormat="1" applyFont="1" applyFill="1" applyBorder="1" applyAlignment="1">
      <alignment horizontal="right" vertical="top" wrapText="1"/>
    </xf>
    <xf numFmtId="9" fontId="29" fillId="0" borderId="0" xfId="10" applyFont="1" applyFill="1" applyBorder="1" applyAlignment="1">
      <alignment horizontal="right" vertical="top" wrapText="1"/>
    </xf>
    <xf numFmtId="0" fontId="4" fillId="0" borderId="0" xfId="122" applyNumberFormat="1" applyFont="1" applyFill="1" applyBorder="1" applyAlignment="1">
      <alignment horizontal="left" vertical="top"/>
    </xf>
    <xf numFmtId="3" fontId="12" fillId="0" borderId="0" xfId="122" applyNumberFormat="1" applyFont="1" applyFill="1" applyBorder="1" applyAlignment="1" applyProtection="1">
      <alignment horizontal="right" vertical="top"/>
    </xf>
    <xf numFmtId="9" fontId="12" fillId="0" borderId="0" xfId="10" applyFont="1" applyFill="1" applyBorder="1" applyAlignment="1" applyProtection="1">
      <alignment horizontal="right" vertical="top"/>
    </xf>
    <xf numFmtId="3" fontId="26" fillId="0" borderId="0" xfId="122" applyNumberFormat="1" applyFont="1" applyFill="1" applyBorder="1" applyAlignment="1" applyProtection="1">
      <alignment horizontal="right" vertical="top"/>
    </xf>
    <xf numFmtId="3" fontId="26" fillId="0" borderId="0" xfId="2" applyNumberFormat="1" applyFont="1" applyFill="1"/>
    <xf numFmtId="9" fontId="26" fillId="0" borderId="0" xfId="10" applyFont="1" applyFill="1" applyBorder="1" applyAlignment="1" applyProtection="1">
      <alignment horizontal="right" vertical="top"/>
    </xf>
    <xf numFmtId="3" fontId="4" fillId="0" borderId="0" xfId="122" applyNumberFormat="1" applyFont="1" applyFill="1" applyBorder="1" applyAlignment="1" applyProtection="1">
      <alignment horizontal="right" vertical="top"/>
    </xf>
    <xf numFmtId="9" fontId="4" fillId="0" borderId="0" xfId="10" applyFont="1" applyFill="1" applyBorder="1" applyAlignment="1" applyProtection="1">
      <alignment horizontal="right" vertical="top"/>
    </xf>
    <xf numFmtId="3" fontId="29" fillId="0" borderId="0" xfId="2" applyNumberFormat="1" applyFont="1" applyFill="1" applyAlignment="1">
      <alignment horizontal="right" vertical="top"/>
    </xf>
    <xf numFmtId="9" fontId="29" fillId="0" borderId="0" xfId="10" applyFont="1" applyFill="1" applyAlignment="1">
      <alignment horizontal="right" vertical="top"/>
    </xf>
    <xf numFmtId="0" fontId="4" fillId="0" borderId="0" xfId="124" applyNumberFormat="1" applyFont="1" applyFill="1" applyBorder="1" applyAlignment="1" applyProtection="1">
      <alignment horizontal="left" vertical="top" wrapText="1"/>
    </xf>
    <xf numFmtId="0" fontId="57" fillId="0" borderId="0" xfId="124" quotePrefix="1" applyNumberFormat="1" applyFont="1" applyFill="1" applyBorder="1" applyAlignment="1" applyProtection="1">
      <alignment horizontal="left" vertical="top" wrapText="1" indent="1"/>
    </xf>
    <xf numFmtId="49" fontId="27" fillId="0" borderId="0" xfId="124" quotePrefix="1" applyNumberFormat="1" applyFont="1" applyFill="1" applyBorder="1" applyAlignment="1" applyProtection="1">
      <alignment horizontal="left" vertical="top" wrapText="1" indent="1"/>
    </xf>
    <xf numFmtId="0" fontId="27" fillId="0" borderId="0" xfId="2" applyNumberFormat="1" applyFont="1" applyFill="1" applyAlignment="1">
      <alignment horizontal="left" wrapText="1" indent="3"/>
    </xf>
    <xf numFmtId="9" fontId="54" fillId="0" borderId="0" xfId="10" applyFont="1" applyFill="1" applyBorder="1"/>
    <xf numFmtId="0" fontId="27" fillId="0" borderId="0" xfId="124" quotePrefix="1" applyNumberFormat="1" applyFont="1" applyFill="1" applyBorder="1" applyAlignment="1" applyProtection="1">
      <alignment horizontal="left" vertical="top" wrapText="1" indent="1"/>
    </xf>
    <xf numFmtId="0" fontId="27" fillId="0" borderId="0" xfId="124" applyNumberFormat="1" applyFont="1" applyFill="1" applyBorder="1" applyAlignment="1" applyProtection="1">
      <alignment horizontal="left" vertical="top" wrapText="1"/>
    </xf>
    <xf numFmtId="0" fontId="54" fillId="0" borderId="0" xfId="122" applyNumberFormat="1" applyFont="1" applyFill="1" applyBorder="1" applyAlignment="1" applyProtection="1">
      <alignment horizontal="left" vertical="top" indent="4"/>
    </xf>
    <xf numFmtId="0" fontId="13" fillId="0" borderId="0" xfId="124" applyNumberFormat="1" applyFont="1" applyFill="1" applyBorder="1" applyAlignment="1" applyProtection="1">
      <alignment horizontal="left" vertical="top" wrapText="1" indent="3"/>
    </xf>
    <xf numFmtId="3" fontId="13" fillId="0" borderId="0" xfId="2" applyNumberFormat="1" applyFont="1" applyFill="1" applyAlignment="1">
      <alignment vertical="top"/>
    </xf>
    <xf numFmtId="9" fontId="13" fillId="0" borderId="0" xfId="10" applyFont="1" applyFill="1" applyAlignment="1">
      <alignment vertical="top"/>
    </xf>
    <xf numFmtId="0" fontId="4" fillId="0" borderId="0" xfId="124" applyNumberFormat="1" applyFont="1" applyFill="1" applyBorder="1" applyAlignment="1" applyProtection="1">
      <alignment horizontal="left" vertical="top" indent="2"/>
    </xf>
    <xf numFmtId="9" fontId="4" fillId="0" borderId="0" xfId="10" applyFont="1" applyFill="1" applyAlignment="1">
      <alignment vertical="top"/>
    </xf>
    <xf numFmtId="0" fontId="4" fillId="0" borderId="0" xfId="2" applyNumberFormat="1" applyFont="1" applyFill="1" applyAlignment="1">
      <alignment horizontal="left" vertical="top" wrapText="1"/>
    </xf>
    <xf numFmtId="49" fontId="13" fillId="0" borderId="0" xfId="2" applyNumberFormat="1" applyFont="1" applyFill="1" applyAlignment="1">
      <alignment horizontal="left" vertical="top" indent="3"/>
    </xf>
    <xf numFmtId="3" fontId="13" fillId="0" borderId="0" xfId="2" applyNumberFormat="1" applyFont="1" applyFill="1"/>
    <xf numFmtId="49" fontId="13" fillId="0" borderId="0" xfId="2" applyNumberFormat="1" applyFont="1" applyFill="1" applyAlignment="1">
      <alignment horizontal="left" vertical="top" indent="4"/>
    </xf>
    <xf numFmtId="0" fontId="27" fillId="0" borderId="0" xfId="122" quotePrefix="1" applyNumberFormat="1" applyFont="1" applyFill="1" applyBorder="1" applyAlignment="1" applyProtection="1">
      <alignment horizontal="left" indent="1"/>
    </xf>
    <xf numFmtId="3" fontId="12" fillId="0" borderId="0" xfId="102" applyNumberFormat="1" applyFont="1" applyFill="1" applyBorder="1" applyAlignment="1">
      <alignment horizontal="right" vertical="top"/>
    </xf>
    <xf numFmtId="0" fontId="19" fillId="0" borderId="0" xfId="2" applyNumberFormat="1" applyFont="1" applyFill="1" applyAlignment="1">
      <alignment horizontal="left" vertical="top"/>
    </xf>
    <xf numFmtId="3" fontId="19" fillId="0" borderId="0" xfId="2" applyNumberFormat="1" applyFont="1" applyFill="1" applyAlignment="1">
      <alignment horizontal="right" vertical="top"/>
    </xf>
    <xf numFmtId="9" fontId="19" fillId="0" borderId="0" xfId="10" applyFont="1" applyFill="1" applyAlignment="1">
      <alignment horizontal="right" vertical="top"/>
    </xf>
    <xf numFmtId="0" fontId="4" fillId="0" borderId="0" xfId="122" applyNumberFormat="1" applyFont="1" applyFill="1" applyBorder="1" applyAlignment="1" applyProtection="1">
      <alignment horizontal="left" vertical="top" indent="1"/>
    </xf>
    <xf numFmtId="0" fontId="26" fillId="0" borderId="0" xfId="2" applyNumberFormat="1" applyFont="1" applyFill="1" applyAlignment="1">
      <alignment horizontal="left" vertical="top"/>
    </xf>
    <xf numFmtId="0" fontId="27" fillId="0" borderId="0" xfId="122" applyNumberFormat="1" applyFont="1" applyFill="1" applyBorder="1" applyAlignment="1" applyProtection="1">
      <alignment horizontal="left" vertical="top" indent="3"/>
    </xf>
    <xf numFmtId="0" fontId="27" fillId="0" borderId="0" xfId="122" applyNumberFormat="1" applyFont="1" applyFill="1" applyBorder="1" applyAlignment="1" applyProtection="1">
      <alignment horizontal="left" vertical="top" wrapText="1" indent="1"/>
    </xf>
    <xf numFmtId="0" fontId="13" fillId="0" borderId="0" xfId="122" applyNumberFormat="1" applyFont="1" applyFill="1" applyBorder="1" applyAlignment="1" applyProtection="1">
      <alignment horizontal="left" vertical="top" wrapText="1" indent="2"/>
    </xf>
    <xf numFmtId="0" fontId="25" fillId="0" borderId="0" xfId="122" applyNumberFormat="1" applyFont="1" applyFill="1" applyBorder="1" applyAlignment="1" applyProtection="1">
      <alignment vertical="top" wrapText="1"/>
    </xf>
    <xf numFmtId="0" fontId="25" fillId="0" borderId="0" xfId="123" applyNumberFormat="1" applyFont="1" applyFill="1" applyBorder="1" applyAlignment="1" applyProtection="1">
      <alignment horizontal="left" vertical="top" wrapText="1"/>
    </xf>
    <xf numFmtId="0" fontId="60" fillId="0" borderId="0" xfId="122" applyNumberFormat="1" applyFont="1" applyFill="1" applyBorder="1" applyAlignment="1" applyProtection="1">
      <alignment vertical="top" wrapText="1"/>
    </xf>
    <xf numFmtId="0" fontId="19" fillId="0" borderId="0" xfId="122" applyNumberFormat="1" applyFont="1" applyFill="1" applyBorder="1" applyAlignment="1" applyProtection="1">
      <alignment horizontal="left" vertical="top"/>
    </xf>
    <xf numFmtId="3" fontId="12" fillId="0" borderId="0" xfId="2" applyNumberFormat="1" applyFont="1" applyFill="1" applyBorder="1" applyAlignment="1">
      <alignment vertical="top"/>
    </xf>
    <xf numFmtId="9" fontId="12" fillId="0" borderId="0" xfId="10" applyFont="1" applyFill="1" applyBorder="1" applyAlignment="1">
      <alignment vertical="top"/>
    </xf>
    <xf numFmtId="0" fontId="13" fillId="0" borderId="0" xfId="122" applyNumberFormat="1" applyFont="1" applyFill="1" applyBorder="1" applyAlignment="1" applyProtection="1">
      <alignment horizontal="left" vertical="top" indent="1"/>
    </xf>
    <xf numFmtId="0" fontId="25" fillId="0" borderId="0" xfId="122" applyFont="1" applyFill="1" applyBorder="1" applyAlignment="1" applyProtection="1">
      <alignment horizontal="left" vertical="top" wrapText="1"/>
    </xf>
    <xf numFmtId="0" fontId="30" fillId="0" borderId="30" xfId="2" applyFont="1" applyFill="1" applyBorder="1" applyAlignment="1">
      <alignment horizontal="center" vertical="top" wrapText="1"/>
    </xf>
    <xf numFmtId="3" fontId="62" fillId="0" borderId="0" xfId="0" applyNumberFormat="1" applyFont="1" applyFill="1" applyAlignment="1">
      <alignment horizontal="right" vertical="top"/>
    </xf>
    <xf numFmtId="3" fontId="64" fillId="0" borderId="0" xfId="0" applyNumberFormat="1" applyFont="1" applyFill="1" applyAlignment="1">
      <alignment horizontal="right" vertical="top"/>
    </xf>
    <xf numFmtId="9" fontId="64" fillId="0" borderId="0" xfId="10" applyFont="1" applyFill="1" applyAlignment="1">
      <alignment horizontal="right" vertical="top"/>
    </xf>
    <xf numFmtId="3" fontId="61" fillId="0" borderId="0" xfId="0" applyNumberFormat="1" applyFont="1" applyFill="1" applyAlignment="1">
      <alignment horizontal="right" vertical="top"/>
    </xf>
    <xf numFmtId="9" fontId="61" fillId="0" borderId="0" xfId="10" applyFont="1" applyFill="1" applyAlignment="1">
      <alignment horizontal="right" vertical="top"/>
    </xf>
    <xf numFmtId="0" fontId="64" fillId="0" borderId="0" xfId="0" applyFont="1" applyFill="1"/>
    <xf numFmtId="3" fontId="64" fillId="0" borderId="0" xfId="0" applyNumberFormat="1" applyFont="1" applyFill="1"/>
    <xf numFmtId="0" fontId="64" fillId="0" borderId="0" xfId="0" applyFont="1" applyFill="1" applyAlignment="1">
      <alignment wrapText="1"/>
    </xf>
    <xf numFmtId="3" fontId="61" fillId="0" borderId="0" xfId="0" applyNumberFormat="1" applyFont="1" applyFill="1"/>
    <xf numFmtId="3" fontId="65" fillId="0" borderId="0" xfId="0" applyNumberFormat="1" applyFont="1" applyFill="1"/>
    <xf numFmtId="9" fontId="64" fillId="0" borderId="0" xfId="10" applyFont="1" applyFill="1" applyBorder="1" applyAlignment="1">
      <alignment horizontal="right" vertical="top"/>
    </xf>
    <xf numFmtId="3" fontId="62" fillId="0" borderId="0" xfId="0" applyNumberFormat="1" applyFont="1" applyFill="1"/>
    <xf numFmtId="0" fontId="64" fillId="0" borderId="0" xfId="122" applyNumberFormat="1" applyFont="1" applyFill="1" applyBorder="1" applyAlignment="1" applyProtection="1">
      <alignment horizontal="left" vertical="top" indent="4"/>
    </xf>
    <xf numFmtId="0" fontId="61" fillId="0" borderId="0" xfId="0" applyFont="1" applyFill="1"/>
    <xf numFmtId="0" fontId="61" fillId="0" borderId="0" xfId="54" applyNumberFormat="1" applyFont="1" applyFill="1" applyBorder="1" applyAlignment="1" applyProtection="1">
      <alignment horizontal="left" vertical="top" wrapText="1" indent="3"/>
    </xf>
    <xf numFmtId="3" fontId="61" fillId="0" borderId="0" xfId="102" applyNumberFormat="1" applyFont="1" applyFill="1" applyBorder="1" applyAlignment="1">
      <alignment horizontal="right" vertical="top"/>
    </xf>
    <xf numFmtId="9" fontId="61" fillId="0" borderId="0" xfId="10" applyFont="1" applyFill="1" applyBorder="1" applyAlignment="1">
      <alignment horizontal="right" vertical="top"/>
    </xf>
    <xf numFmtId="0" fontId="61" fillId="0" borderId="0" xfId="0" applyFont="1" applyFill="1" applyAlignment="1">
      <alignment wrapText="1"/>
    </xf>
    <xf numFmtId="0" fontId="61" fillId="0" borderId="0" xfId="54" applyNumberFormat="1" applyFont="1" applyFill="1" applyBorder="1" applyAlignment="1" applyProtection="1">
      <alignment horizontal="left" vertical="top" wrapText="1" indent="4"/>
    </xf>
    <xf numFmtId="0" fontId="61" fillId="0" borderId="0" xfId="54" applyNumberFormat="1" applyFont="1" applyFill="1" applyBorder="1" applyAlignment="1" applyProtection="1">
      <alignment horizontal="left" vertical="top" wrapText="1" indent="2"/>
    </xf>
    <xf numFmtId="0" fontId="61" fillId="0" borderId="0" xfId="54" applyNumberFormat="1" applyFont="1" applyFill="1" applyBorder="1" applyAlignment="1" applyProtection="1">
      <alignment horizontal="left" vertical="top" wrapText="1" indent="5"/>
    </xf>
    <xf numFmtId="0" fontId="64" fillId="0" borderId="0" xfId="122" applyNumberFormat="1" applyFont="1" applyFill="1" applyBorder="1" applyAlignment="1" applyProtection="1">
      <alignment horizontal="left" vertical="top" indent="6"/>
    </xf>
    <xf numFmtId="3" fontId="64" fillId="0" borderId="0" xfId="102" applyNumberFormat="1" applyFont="1" applyFill="1" applyBorder="1" applyAlignment="1">
      <alignment horizontal="right" vertical="top"/>
    </xf>
    <xf numFmtId="0" fontId="61" fillId="0" borderId="0" xfId="54" applyNumberFormat="1" applyFont="1" applyFill="1" applyBorder="1" applyAlignment="1" applyProtection="1">
      <alignment horizontal="left" vertical="top" wrapText="1" indent="6"/>
    </xf>
    <xf numFmtId="0" fontId="64" fillId="0" borderId="0" xfId="122" applyNumberFormat="1" applyFont="1" applyFill="1" applyBorder="1" applyAlignment="1" applyProtection="1">
      <alignment horizontal="left" vertical="top" indent="7"/>
    </xf>
    <xf numFmtId="0" fontId="61" fillId="0" borderId="0" xfId="54" applyNumberFormat="1" applyFont="1" applyFill="1" applyBorder="1" applyAlignment="1" applyProtection="1">
      <alignment horizontal="left" vertical="top" indent="5"/>
    </xf>
    <xf numFmtId="3" fontId="63" fillId="0" borderId="0" xfId="0" applyNumberFormat="1" applyFont="1" applyFill="1"/>
    <xf numFmtId="0" fontId="62" fillId="0" borderId="0" xfId="122" applyNumberFormat="1" applyFont="1" applyFill="1" applyBorder="1" applyAlignment="1" applyProtection="1">
      <alignment horizontal="left" vertical="top" indent="4"/>
    </xf>
    <xf numFmtId="0" fontId="65" fillId="0" borderId="0" xfId="122" applyNumberFormat="1" applyFont="1" applyFill="1" applyBorder="1" applyAlignment="1" applyProtection="1">
      <alignment horizontal="left" vertical="top" indent="5"/>
    </xf>
    <xf numFmtId="3" fontId="65" fillId="0" borderId="0" xfId="0" applyNumberFormat="1" applyFont="1" applyFill="1" applyAlignment="1">
      <alignment horizontal="right" vertical="top"/>
    </xf>
    <xf numFmtId="0" fontId="0" fillId="0" borderId="0" xfId="0" applyBorder="1" applyAlignment="1">
      <alignment horizontal="right"/>
    </xf>
    <xf numFmtId="0" fontId="10" fillId="0" borderId="47" xfId="2" applyFont="1" applyFill="1" applyBorder="1" applyAlignment="1" applyProtection="1">
      <alignment horizontal="center" vertical="top" wrapText="1"/>
    </xf>
    <xf numFmtId="0" fontId="16" fillId="0" borderId="47" xfId="2" applyFont="1" applyFill="1" applyBorder="1" applyAlignment="1" applyProtection="1">
      <alignment horizontal="center" vertical="top" wrapText="1"/>
    </xf>
    <xf numFmtId="3" fontId="4" fillId="0" borderId="47" xfId="2" applyNumberFormat="1" applyFont="1" applyFill="1" applyBorder="1" applyAlignment="1" applyProtection="1">
      <alignment horizontal="center" vertical="top" wrapText="1"/>
    </xf>
    <xf numFmtId="3" fontId="4" fillId="5" borderId="47" xfId="2" applyNumberFormat="1" applyFont="1" applyFill="1" applyBorder="1" applyAlignment="1" applyProtection="1">
      <alignment horizontal="center" vertical="top" wrapText="1"/>
    </xf>
    <xf numFmtId="3" fontId="10" fillId="0" borderId="47" xfId="2" applyNumberFormat="1" applyFont="1" applyFill="1" applyBorder="1" applyAlignment="1" applyProtection="1">
      <alignment horizontal="center" vertical="top" wrapText="1"/>
    </xf>
    <xf numFmtId="3" fontId="12" fillId="3" borderId="47" xfId="4" applyNumberFormat="1" applyFont="1" applyFill="1" applyBorder="1" applyAlignment="1" applyProtection="1">
      <alignment vertical="top"/>
      <protection locked="0"/>
    </xf>
    <xf numFmtId="0" fontId="12" fillId="2" borderId="47" xfId="0" applyFont="1" applyFill="1" applyBorder="1" applyAlignment="1" applyProtection="1">
      <alignment horizontal="left" vertical="top" wrapText="1"/>
      <protection locked="0"/>
    </xf>
    <xf numFmtId="0" fontId="18" fillId="2" borderId="47" xfId="0" applyFont="1" applyFill="1" applyBorder="1" applyAlignment="1" applyProtection="1">
      <alignment horizontal="left" vertical="top"/>
      <protection locked="0"/>
    </xf>
    <xf numFmtId="0" fontId="23" fillId="2" borderId="47" xfId="0" applyFont="1" applyFill="1" applyBorder="1" applyAlignment="1" applyProtection="1">
      <alignment horizontal="left" vertical="top"/>
      <protection locked="0"/>
    </xf>
    <xf numFmtId="3" fontId="23" fillId="2" borderId="47" xfId="0" applyNumberFormat="1" applyFont="1" applyFill="1" applyBorder="1" applyAlignment="1" applyProtection="1">
      <alignment horizontal="right" vertical="top"/>
      <protection locked="0"/>
    </xf>
    <xf numFmtId="0" fontId="4" fillId="0" borderId="48" xfId="4" applyFont="1" applyFill="1" applyBorder="1" applyAlignment="1" applyProtection="1">
      <alignment horizontal="right" vertical="top" wrapText="1"/>
      <protection locked="0"/>
    </xf>
    <xf numFmtId="0" fontId="13" fillId="0" borderId="47" xfId="4" applyFont="1" applyFill="1" applyBorder="1" applyAlignment="1" applyProtection="1">
      <alignment horizontal="left" vertical="top"/>
      <protection locked="0"/>
    </xf>
    <xf numFmtId="0" fontId="4" fillId="0" borderId="47" xfId="4" applyFont="1" applyFill="1" applyBorder="1" applyAlignment="1" applyProtection="1">
      <alignment horizontal="left" vertical="top"/>
      <protection locked="0"/>
    </xf>
    <xf numFmtId="3" fontId="4" fillId="0" borderId="47" xfId="4" applyNumberFormat="1" applyFont="1" applyFill="1" applyBorder="1" applyAlignment="1" applyProtection="1">
      <alignment vertical="top"/>
      <protection locked="0"/>
    </xf>
    <xf numFmtId="3" fontId="4" fillId="0" borderId="49" xfId="4" applyNumberFormat="1" applyFont="1" applyFill="1" applyBorder="1" applyAlignment="1" applyProtection="1">
      <alignment vertical="top"/>
      <protection locked="0"/>
    </xf>
    <xf numFmtId="0" fontId="4" fillId="0" borderId="47" xfId="4" applyFont="1" applyFill="1" applyBorder="1" applyAlignment="1" applyProtection="1">
      <alignment horizontal="left" wrapText="1"/>
      <protection locked="0"/>
    </xf>
    <xf numFmtId="3" fontId="4" fillId="0" borderId="48" xfId="4" applyNumberFormat="1" applyFont="1" applyFill="1" applyBorder="1" applyAlignment="1" applyProtection="1">
      <alignment vertical="top"/>
      <protection locked="0"/>
    </xf>
    <xf numFmtId="0" fontId="4" fillId="0" borderId="47" xfId="4" applyFont="1" applyFill="1" applyBorder="1" applyAlignment="1" applyProtection="1">
      <alignment horizontal="left" vertical="top" wrapText="1"/>
      <protection locked="0"/>
    </xf>
    <xf numFmtId="0" fontId="12" fillId="4" borderId="47" xfId="4" applyFont="1" applyFill="1" applyBorder="1" applyAlignment="1" applyProtection="1">
      <alignment horizontal="left" vertical="top" wrapText="1"/>
      <protection locked="0"/>
    </xf>
    <xf numFmtId="3" fontId="12" fillId="4" borderId="47" xfId="4" applyNumberFormat="1" applyFont="1" applyFill="1" applyBorder="1" applyAlignment="1" applyProtection="1">
      <alignment vertical="top"/>
      <protection locked="0"/>
    </xf>
    <xf numFmtId="0" fontId="4" fillId="0" borderId="47" xfId="0" applyFont="1" applyFill="1" applyBorder="1" applyAlignment="1" applyProtection="1">
      <alignment horizontal="left" vertical="top"/>
      <protection locked="0"/>
    </xf>
    <xf numFmtId="3" fontId="4" fillId="0" borderId="47" xfId="0" applyNumberFormat="1" applyFont="1" applyFill="1" applyBorder="1" applyAlignment="1" applyProtection="1">
      <alignment vertical="top"/>
      <protection locked="0"/>
    </xf>
    <xf numFmtId="3" fontId="28" fillId="0" borderId="47" xfId="4" applyNumberFormat="1" applyFont="1" applyFill="1" applyBorder="1" applyAlignment="1" applyProtection="1">
      <alignment vertical="top"/>
      <protection locked="0"/>
    </xf>
    <xf numFmtId="0" fontId="5" fillId="6" borderId="0" xfId="7" applyFont="1" applyFill="1" applyAlignment="1">
      <alignment horizontal="center"/>
    </xf>
    <xf numFmtId="0" fontId="30" fillId="0" borderId="3" xfId="9" applyNumberFormat="1" applyFont="1" applyFill="1" applyBorder="1" applyAlignment="1">
      <alignment horizontal="center" vertical="top" wrapText="1"/>
    </xf>
    <xf numFmtId="0" fontId="30" fillId="0" borderId="30" xfId="9" applyNumberFormat="1" applyFont="1" applyFill="1" applyBorder="1" applyAlignment="1">
      <alignment horizontal="center" vertical="top" wrapText="1"/>
    </xf>
    <xf numFmtId="0" fontId="30" fillId="0" borderId="6" xfId="9" applyNumberFormat="1" applyFont="1" applyFill="1" applyBorder="1" applyAlignment="1">
      <alignment horizontal="center" vertical="top" wrapText="1"/>
    </xf>
    <xf numFmtId="44" fontId="30" fillId="0" borderId="9" xfId="9" applyFont="1" applyFill="1" applyBorder="1" applyAlignment="1">
      <alignment horizontal="center" vertical="top" wrapText="1"/>
    </xf>
    <xf numFmtId="44" fontId="30" fillId="0" borderId="8" xfId="9" applyFont="1" applyFill="1" applyBorder="1" applyAlignment="1">
      <alignment horizontal="center" vertical="top" wrapText="1"/>
    </xf>
    <xf numFmtId="44" fontId="30" fillId="0" borderId="1" xfId="9" applyFont="1" applyFill="1" applyBorder="1" applyAlignment="1">
      <alignment horizontal="center" vertical="top" wrapText="1"/>
    </xf>
    <xf numFmtId="0" fontId="30" fillId="0" borderId="3" xfId="2" applyFont="1" applyFill="1" applyBorder="1" applyAlignment="1">
      <alignment horizontal="center" vertical="top" wrapText="1"/>
    </xf>
    <xf numFmtId="0" fontId="30" fillId="0" borderId="30" xfId="2" applyFont="1" applyFill="1" applyBorder="1" applyAlignment="1">
      <alignment horizontal="center" vertical="top" wrapText="1"/>
    </xf>
    <xf numFmtId="44" fontId="30" fillId="0" borderId="3" xfId="9" applyFont="1" applyFill="1" applyBorder="1" applyAlignment="1">
      <alignment horizontal="center" vertical="top" wrapText="1"/>
    </xf>
    <xf numFmtId="44" fontId="30" fillId="0" borderId="6" xfId="9" applyFont="1" applyFill="1" applyBorder="1" applyAlignment="1">
      <alignment horizontal="center" vertical="top" wrapText="1"/>
    </xf>
    <xf numFmtId="0" fontId="30" fillId="0" borderId="6" xfId="2" applyFont="1" applyFill="1" applyBorder="1" applyAlignment="1">
      <alignment horizontal="center" vertical="top" wrapText="1"/>
    </xf>
    <xf numFmtId="0" fontId="5" fillId="0" borderId="0" xfId="2" applyFont="1" applyAlignment="1">
      <alignment horizontal="right"/>
    </xf>
    <xf numFmtId="0" fontId="4" fillId="0" borderId="0" xfId="2" applyAlignment="1">
      <alignment horizontal="right"/>
    </xf>
    <xf numFmtId="0" fontId="4" fillId="0" borderId="0" xfId="2" applyFont="1" applyBorder="1" applyAlignment="1">
      <alignment horizontal="left"/>
    </xf>
    <xf numFmtId="0" fontId="4" fillId="0" borderId="4" xfId="2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0" fontId="4" fillId="0" borderId="12" xfId="2" applyFont="1" applyBorder="1" applyAlignment="1">
      <alignment horizontal="left"/>
    </xf>
    <xf numFmtId="0" fontId="4" fillId="0" borderId="10" xfId="2" applyFont="1" applyBorder="1" applyAlignment="1">
      <alignment horizontal="left"/>
    </xf>
    <xf numFmtId="0" fontId="4" fillId="0" borderId="31" xfId="2" applyFont="1" applyBorder="1" applyAlignment="1">
      <alignment horizontal="left"/>
    </xf>
    <xf numFmtId="0" fontId="4" fillId="0" borderId="11" xfId="2" applyFont="1" applyBorder="1" applyAlignment="1">
      <alignment horizontal="left"/>
    </xf>
    <xf numFmtId="0" fontId="13" fillId="0" borderId="0" xfId="2" applyFont="1" applyBorder="1" applyAlignment="1">
      <alignment horizontal="left"/>
    </xf>
    <xf numFmtId="0" fontId="21" fillId="0" borderId="3" xfId="2" applyFont="1" applyFill="1" applyBorder="1" applyAlignment="1" applyProtection="1">
      <alignment horizontal="left" vertical="top" wrapText="1"/>
      <protection locked="0"/>
    </xf>
    <xf numFmtId="0" fontId="21" fillId="0" borderId="30" xfId="2" applyFont="1" applyFill="1" applyBorder="1" applyAlignment="1" applyProtection="1">
      <alignment horizontal="left" vertical="top" wrapText="1"/>
      <protection locked="0"/>
    </xf>
    <xf numFmtId="0" fontId="13" fillId="0" borderId="4" xfId="2" applyFont="1" applyBorder="1" applyAlignment="1">
      <alignment horizontal="left"/>
    </xf>
    <xf numFmtId="0" fontId="13" fillId="0" borderId="5" xfId="2" applyFont="1" applyBorder="1" applyAlignment="1">
      <alignment horizontal="left"/>
    </xf>
    <xf numFmtId="0" fontId="4" fillId="0" borderId="3" xfId="2" applyBorder="1" applyAlignment="1">
      <alignment horizontal="left"/>
    </xf>
    <xf numFmtId="0" fontId="4" fillId="0" borderId="30" xfId="2" applyBorder="1" applyAlignment="1">
      <alignment horizontal="left"/>
    </xf>
    <xf numFmtId="0" fontId="4" fillId="0" borderId="6" xfId="2" applyBorder="1" applyAlignment="1">
      <alignment horizontal="left"/>
    </xf>
    <xf numFmtId="0" fontId="4" fillId="0" borderId="0" xfId="2" applyAlignment="1">
      <alignment horizontal="left"/>
    </xf>
    <xf numFmtId="0" fontId="4" fillId="0" borderId="1" xfId="2" applyBorder="1" applyAlignment="1">
      <alignment horizontal="left"/>
    </xf>
    <xf numFmtId="0" fontId="4" fillId="0" borderId="3" xfId="2" applyFont="1" applyBorder="1" applyAlignment="1">
      <alignment horizontal="left"/>
    </xf>
    <xf numFmtId="0" fontId="4" fillId="0" borderId="30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4" fillId="0" borderId="7" xfId="2" applyBorder="1" applyAlignment="1">
      <alignment horizontal="left"/>
    </xf>
    <xf numFmtId="0" fontId="4" fillId="0" borderId="13" xfId="2" applyBorder="1" applyAlignment="1">
      <alignment horizontal="left"/>
    </xf>
    <xf numFmtId="0" fontId="4" fillId="0" borderId="12" xfId="2" applyBorder="1" applyAlignment="1">
      <alignment horizontal="left"/>
    </xf>
    <xf numFmtId="0" fontId="10" fillId="0" borderId="9" xfId="2" applyFont="1" applyFill="1" applyBorder="1" applyAlignment="1" applyProtection="1">
      <alignment horizontal="center" vertical="top" wrapText="1"/>
    </xf>
    <xf numFmtId="0" fontId="10" fillId="0" borderId="8" xfId="2" applyFont="1" applyFill="1" applyBorder="1" applyAlignment="1" applyProtection="1">
      <alignment horizontal="center" vertical="top" wrapText="1"/>
    </xf>
    <xf numFmtId="0" fontId="12" fillId="0" borderId="0" xfId="2" applyFont="1" applyAlignment="1">
      <alignment horizontal="center"/>
    </xf>
    <xf numFmtId="0" fontId="20" fillId="0" borderId="17" xfId="2" applyFont="1" applyBorder="1" applyAlignment="1">
      <alignment horizontal="center" vertical="top" wrapText="1"/>
    </xf>
    <xf numFmtId="0" fontId="20" fillId="0" borderId="36" xfId="2" applyFont="1" applyBorder="1" applyAlignment="1">
      <alignment horizontal="center" vertical="top" wrapText="1"/>
    </xf>
    <xf numFmtId="0" fontId="20" fillId="0" borderId="37" xfId="2" applyFont="1" applyBorder="1" applyAlignment="1">
      <alignment horizontal="center" vertical="top" wrapText="1"/>
    </xf>
    <xf numFmtId="0" fontId="19" fillId="0" borderId="34" xfId="2" applyFont="1" applyBorder="1" applyAlignment="1">
      <alignment vertical="top" wrapText="1"/>
    </xf>
    <xf numFmtId="0" fontId="19" fillId="0" borderId="30" xfId="2" applyFont="1" applyBorder="1" applyAlignment="1">
      <alignment vertical="top" wrapText="1"/>
    </xf>
    <xf numFmtId="0" fontId="19" fillId="0" borderId="35" xfId="2" applyFont="1" applyBorder="1" applyAlignment="1">
      <alignment vertical="top" wrapText="1"/>
    </xf>
    <xf numFmtId="0" fontId="3" fillId="0" borderId="32" xfId="2" applyFont="1" applyBorder="1" applyAlignment="1">
      <alignment horizontal="center"/>
    </xf>
    <xf numFmtId="0" fontId="3" fillId="0" borderId="33" xfId="2" applyFont="1" applyBorder="1" applyAlignment="1">
      <alignment horizontal="center"/>
    </xf>
    <xf numFmtId="0" fontId="3" fillId="0" borderId="26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9" xfId="2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20" xfId="2" applyFont="1" applyBorder="1" applyAlignment="1">
      <alignment horizontal="center" wrapText="1"/>
    </xf>
    <xf numFmtId="0" fontId="3" fillId="0" borderId="19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4" fillId="0" borderId="0" xfId="0" applyFont="1" applyBorder="1" applyAlignment="1">
      <alignment horizontal="right"/>
    </xf>
  </cellXfs>
  <cellStyles count="125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Bad 2" xfId="35"/>
    <cellStyle name="Calculation 2" xfId="36"/>
    <cellStyle name="Check Cell 2" xfId="37"/>
    <cellStyle name="Comma 2" xfId="38"/>
    <cellStyle name="Comma 2 2" xfId="39"/>
    <cellStyle name="Comma 2 3" xfId="40"/>
    <cellStyle name="Comma 2 4" xfId="41"/>
    <cellStyle name="Comma 2 5" xfId="42"/>
    <cellStyle name="Comma 2 6" xfId="43"/>
    <cellStyle name="Comma 3" xfId="44"/>
    <cellStyle name="Comma 4" xfId="45"/>
    <cellStyle name="Currency 2" xfId="9"/>
    <cellStyle name="Explanatory Text 2" xfId="46"/>
    <cellStyle name="Good 2" xfId="47"/>
    <cellStyle name="Hea" xfId="48"/>
    <cellStyle name="Hea 2" xfId="49"/>
    <cellStyle name="Heading 1 2" xfId="50"/>
    <cellStyle name="Heading 2 2" xfId="51"/>
    <cellStyle name="Heading 3 2" xfId="52"/>
    <cellStyle name="Heading 4 2" xfId="53"/>
    <cellStyle name="Hoiatustekst" xfId="116"/>
    <cellStyle name="Hyperlink 2" xfId="54"/>
    <cellStyle name="Hyperlink 2 2" xfId="55"/>
    <cellStyle name="Hyperlink_IT_Algu_forma_2007_lv" xfId="117"/>
    <cellStyle name="Hyperlink_Lisad 22.02.11 II" xfId="124"/>
    <cellStyle name="Input 2" xfId="56"/>
    <cellStyle name="Linked Cell 2" xfId="57"/>
    <cellStyle name="Neutral 2" xfId="58"/>
    <cellStyle name="Normaallaad 2" xfId="1"/>
    <cellStyle name="Normaallaad 3" xfId="59"/>
    <cellStyle name="Normaallaad 4" xfId="115"/>
    <cellStyle name="Normaallaad 4 2" xfId="118"/>
    <cellStyle name="Normaallaad 5" xfId="119"/>
    <cellStyle name="Normaallaad 6" xfId="120"/>
    <cellStyle name="Normaallaad 7" xfId="121"/>
    <cellStyle name="Normaallaad_Leht1" xfId="60"/>
    <cellStyle name="Normal" xfId="0" builtinId="0"/>
    <cellStyle name="Normal 10" xfId="61"/>
    <cellStyle name="Normal 11" xfId="62"/>
    <cellStyle name="Normal 12" xfId="63"/>
    <cellStyle name="Normal 2" xfId="2"/>
    <cellStyle name="Normal 2 2" xfId="3"/>
    <cellStyle name="Normal 2 3" xfId="64"/>
    <cellStyle name="Normal 2 3 2" xfId="65"/>
    <cellStyle name="Normal 2 4" xfId="66"/>
    <cellStyle name="Normal 2 4 2" xfId="67"/>
    <cellStyle name="Normal 2 5" xfId="68"/>
    <cellStyle name="Normal 2 6" xfId="69"/>
    <cellStyle name="Normal 3" xfId="70"/>
    <cellStyle name="Normal 3 10" xfId="71"/>
    <cellStyle name="Normal 3 10 2" xfId="72"/>
    <cellStyle name="Normal 3 11" xfId="73"/>
    <cellStyle name="Normal 3 11 2" xfId="74"/>
    <cellStyle name="Normal 3 12" xfId="75"/>
    <cellStyle name="Normal 3 13" xfId="76"/>
    <cellStyle name="Normal 3 2" xfId="77"/>
    <cellStyle name="Normal 3 2 2" xfId="78"/>
    <cellStyle name="Normal 3 2 3" xfId="79"/>
    <cellStyle name="Normal 3 3" xfId="80"/>
    <cellStyle name="Normal 3 3 2" xfId="81"/>
    <cellStyle name="Normal 3 4" xfId="82"/>
    <cellStyle name="Normal 3 4 2" xfId="83"/>
    <cellStyle name="Normal 3 5" xfId="84"/>
    <cellStyle name="Normal 3 5 2" xfId="85"/>
    <cellStyle name="Normal 3 6" xfId="86"/>
    <cellStyle name="Normal 3 7" xfId="87"/>
    <cellStyle name="Normal 3 8" xfId="88"/>
    <cellStyle name="Normal 3 8 2" xfId="89"/>
    <cellStyle name="Normal 3 9" xfId="90"/>
    <cellStyle name="Normal 3 9 2" xfId="91"/>
    <cellStyle name="Normal 4" xfId="92"/>
    <cellStyle name="Normal 4 2" xfId="93"/>
    <cellStyle name="Normal 5" xfId="94"/>
    <cellStyle name="Normal 5 2" xfId="95"/>
    <cellStyle name="Normal 5 2 2" xfId="96"/>
    <cellStyle name="Normal 5 3" xfId="97"/>
    <cellStyle name="Normal 6" xfId="98"/>
    <cellStyle name="Normal 7" xfId="99"/>
    <cellStyle name="Normal 7 2" xfId="100"/>
    <cellStyle name="Normal 8" xfId="4"/>
    <cellStyle name="Normal 9" xfId="101"/>
    <cellStyle name="Normal_2002 määrus lisa 5" xfId="123"/>
    <cellStyle name="Normal_2002 määrus lisa 5_Lisad 22.02.11 II" xfId="122"/>
    <cellStyle name="Normal_eelarve muutmise vorm" xfId="5"/>
    <cellStyle name="Normal_eelarve muutmise vorm 2 2" xfId="6"/>
    <cellStyle name="Normal_vorm 1 koond" xfId="7"/>
    <cellStyle name="Normal_vorm 1 koond 2 2" xfId="8"/>
    <cellStyle name="Normal_vorm 1 koond_Lisad 22.02.11 II" xfId="102"/>
    <cellStyle name="Note 2" xfId="103"/>
    <cellStyle name="Note 3" xfId="104"/>
    <cellStyle name="Note 4" xfId="105"/>
    <cellStyle name="Output 2" xfId="106"/>
    <cellStyle name="Percent 2" xfId="10"/>
    <cellStyle name="Percent 3" xfId="107"/>
    <cellStyle name="Rõhk5" xfId="108"/>
    <cellStyle name="Rõhk5 2" xfId="109"/>
    <cellStyle name="Rõhk6" xfId="110"/>
    <cellStyle name="Rõhk6 2" xfId="111"/>
    <cellStyle name="Title 2" xfId="112"/>
    <cellStyle name="Total 2" xfId="113"/>
    <cellStyle name="Warning Text 2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235</xdr:row>
      <xdr:rowOff>85725</xdr:rowOff>
    </xdr:from>
    <xdr:to>
      <xdr:col>9</xdr:col>
      <xdr:colOff>561975</xdr:colOff>
      <xdr:row>250</xdr:row>
      <xdr:rowOff>76201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725" y="42795825"/>
          <a:ext cx="8782050" cy="24193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investeeringuprojektid jaotada järgmiselt: uusehitis - E, rekonstrueerimine või renoveerimine - R, soetused - S. Märkida investeerimisprojekti liigi veergu vastav tähis (kas E, R või S).</a:t>
          </a:r>
          <a:endParaRPr lang="et-EE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Allikad: LE - linnaeelarve vahendid; RE - riigieelarve vahendid; SE - sihtotstarbelised eraldised; VR - välisrahastuse vahendid.</a:t>
          </a:r>
          <a:endParaRPr lang="et-EE" sz="800" b="1" i="1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**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 sh Tallinna Linnavolikogu 17. detsembri 2015 määruse nr 29 "Tallinna linna 2016. aasta eelarve" ja Tallinna Linnavolikogu </a:t>
          </a:r>
          <a:r>
            <a:rPr lang="et-E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2. juuni 2016 määruse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  </a:t>
          </a:r>
          <a:r>
            <a:rPr lang="et-E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x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"Tallinna linna 2016. aasta esimene lisaeelarve" lisas 4 "Investeerimistegevuse eelarve" kinnitatud investeeringud.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**** sh Tallinna Linnavalitsuse 23. märtsi 2016 korraldusega nr 444-k "Tallinna linna 2015. aasta eelarves ülekantavaks määratud kulutuste ülekandmine 2016. eelarveaastasse". </a:t>
          </a:r>
        </a:p>
        <a:p>
          <a:pPr algn="l" rtl="0">
            <a:defRPr sz="1000"/>
          </a:pP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t-E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Investeeringute koondkavas liigendatakse investeeringud järgnevalt: uusehitus, rekonstrueerimine või renoveerimine, soetused.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Investeeringu finantseerimine liigendatakse vastavalt finantseerimisallikatele (linnaeelarve, riigieelarve, välisrahastus, sihtotstarbelised eraldised).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Linnaosa valitsus täidab iga erineva tegevusvaldkonna kohta eraldi vormi 2 (näiteks: tegevusvaldkond teed ja tänavad = vorm 2; tegevusvaldkond kultuur = vorm 2; jne) ja esitab vastava tegevusvaldkonna investeeringute koondvormi seda valdkonda kureerivale ametile paberkandjal ja elektrooniliselt. Linna tugiteenuste, avaliku korra ja turvalisuse valdkondade investeeringute koondvorm esitada linnasekretärile.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Amet koondab talle esitatud vastava tegevusvaldkonna investeeringute taotlused ühele vormile 2, reastades investeeringud prioriteetsuse järjekorras. 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Ameti tegevusvaldkonna investeeringute koondkavasse arvatud iga investeeringu kohta koostatakse eraldi infokaart vormil 3 a. Vorm 3 b täidetakse juhul, kui investeering kinnitatakse eelarves koondina (hõlmab mitut objekti).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Amet esitab oma tegevusvaldkonna investeeringute koondkava vormi 2 kohaselt, investeeringute infokaardid vormi 3 a kohaselt ning vajadusel investeeringu koondsumma selgituse vorm 3 b kohaselt ühes exceli tööraamatus (st failis), tehes tööraamatusse nii mitu töölehte (</a:t>
          </a:r>
          <a:r>
            <a:rPr lang="et-E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sheet'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i) kui on investeeringute infokaarte. </a:t>
          </a:r>
          <a:endParaRPr lang="et-EE"/>
        </a:p>
      </xdr:txBody>
    </xdr:sp>
    <xdr:clientData/>
  </xdr:twoCellAnchor>
  <xdr:twoCellAnchor>
    <xdr:from>
      <xdr:col>0</xdr:col>
      <xdr:colOff>85725</xdr:colOff>
      <xdr:row>30</xdr:row>
      <xdr:rowOff>85725</xdr:rowOff>
    </xdr:from>
    <xdr:to>
      <xdr:col>9</xdr:col>
      <xdr:colOff>561975</xdr:colOff>
      <xdr:row>45</xdr:row>
      <xdr:rowOff>76201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5725" y="6038850"/>
          <a:ext cx="9067800" cy="24193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investeeringuprojektid jaotada järgmiselt: uusehitis - E, rekonstrueerimine või renoveerimine - R, soetused - S. Märkida investeerimisprojekti liigi veergu vastav tähis (kas E, R või S).</a:t>
          </a:r>
          <a:endParaRPr lang="et-EE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Allikad: LE - linnaeelarve vahendid; RE - riigieelarve vahendid; SE - sihtotstarbelised eraldised; VR - välisrahastuse vahendid.</a:t>
          </a:r>
          <a:endParaRPr lang="et-EE" sz="800" b="1" i="1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**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 sh Tallinna Linnavolikogu 17. detsembri 2015 määruse nr 29 "Tallinna linna 2016. aasta eelarve" ja Tallinna Linnavolikogu </a:t>
          </a:r>
          <a:r>
            <a:rPr lang="et-E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2. juuni 2016 määruse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  </a:t>
          </a:r>
          <a:r>
            <a:rPr lang="et-E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x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"Tallinna linna 2016. aasta esimene lisaeelarve" lisas 4 "Investeerimistegevuse eelarve" kinnitatud investeeringud.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**** sh Tallinna Linnavalitsuse 23. märtsi 2016 korraldusega nr 444-k "Tallinna linna 2015. aasta eelarves ülekantavaks määratud kulutuste ülekandmine 2016. eelarveaastasse". </a:t>
          </a:r>
        </a:p>
        <a:p>
          <a:pPr algn="l" rtl="0">
            <a:defRPr sz="1000"/>
          </a:pP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t-E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Investeeringute koondkavas liigendatakse investeeringud järgnevalt: uusehitus, rekonstrueerimine või renoveerimine, soetused.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Investeeringu finantseerimine liigendatakse vastavalt finantseerimisallikatele (linnaeelarve, riigieelarve, välisrahastus, sihtotstarbelised eraldised).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Linnaosa valitsus täidab iga erineva tegevusvaldkonna kohta eraldi vormi 2 (näiteks: tegevusvaldkond teed ja tänavad = vorm 2; tegevusvaldkond kultuur = vorm 2; jne) ja esitab vastava tegevusvaldkonna investeeringute koondvormi seda valdkonda kureerivale ametile paberkandjal ja elektrooniliselt. Linna tugiteenuste, avaliku korra ja turvalisuse valdkondade investeeringute koondvorm esitada linnasekretärile.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Amet koondab talle esitatud vastava tegevusvaldkonna investeeringute taotlused ühele vormile 2, reastades investeeringud prioriteetsuse järjekorras. 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Ameti tegevusvaldkonna investeeringute koondkavasse arvatud iga investeeringu kohta koostatakse eraldi infokaart vormil 3 a. Vorm 3 b täidetakse juhul, kui investeering kinnitatakse eelarves koondina (hõlmab mitut objekti).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Amet esitab oma tegevusvaldkonna investeeringute koondkava vormi 2 kohaselt, investeeringute infokaardid vormi 3 a kohaselt ning vajadusel investeeringu koondsumma selgituse vorm 3 b kohaselt ühes exceli tööraamatus (st failis), tehes tööraamatusse nii mitu töölehte (</a:t>
          </a:r>
          <a:r>
            <a:rPr lang="et-E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sheet'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i) kui on investeeringute infokaarte. </a:t>
          </a:r>
          <a:endParaRPr lang="et-E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848475"/>
          <a:ext cx="9153525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Vormile tuleb lisada selgitused iga projekti kohta, sh projekti tingimused, kulg jm oluline informatsioon.</a:t>
          </a:r>
          <a:endParaRPr lang="et-E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rve/Documents/Ametikohtade%20hindamine/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64"/>
  <sheetViews>
    <sheetView showZeros="0" tabSelected="1" zoomScaleNormal="100" workbookViewId="0"/>
  </sheetViews>
  <sheetFormatPr defaultColWidth="11.42578125" defaultRowHeight="12.75" x14ac:dyDescent="0.2"/>
  <cols>
    <col min="1" max="1" width="49.140625" style="3" customWidth="1"/>
    <col min="2" max="2" width="11.85546875" style="10" bestFit="1" customWidth="1"/>
    <col min="3" max="4" width="11.28515625" style="10" customWidth="1"/>
    <col min="5" max="5" width="9" style="10" customWidth="1"/>
    <col min="6" max="6" width="10" style="10" bestFit="1" customWidth="1"/>
    <col min="7" max="16384" width="11.42578125" style="10"/>
  </cols>
  <sheetData>
    <row r="1" spans="1:12" ht="30" x14ac:dyDescent="0.25">
      <c r="A1" s="211" t="s">
        <v>106</v>
      </c>
      <c r="F1" s="2" t="s">
        <v>9</v>
      </c>
    </row>
    <row r="2" spans="1:12" ht="7.5" customHeight="1" x14ac:dyDescent="0.2">
      <c r="A2" s="6"/>
    </row>
    <row r="3" spans="1:12" x14ac:dyDescent="0.2">
      <c r="A3" s="6"/>
      <c r="F3" s="13" t="s">
        <v>33</v>
      </c>
    </row>
    <row r="4" spans="1:12" s="9" customFormat="1" x14ac:dyDescent="0.2">
      <c r="A4" s="127" t="s">
        <v>88</v>
      </c>
      <c r="B4" s="373" t="s">
        <v>311</v>
      </c>
      <c r="C4" s="373"/>
      <c r="D4" s="373"/>
      <c r="E4" s="373"/>
      <c r="F4" s="373"/>
    </row>
    <row r="5" spans="1:12" s="9" customFormat="1" ht="12.75" customHeight="1" x14ac:dyDescent="0.2">
      <c r="A5" s="7"/>
      <c r="B5" s="13"/>
    </row>
    <row r="6" spans="1:12" s="9" customFormat="1" ht="51.75" customHeight="1" x14ac:dyDescent="0.2">
      <c r="A6" s="125" t="s">
        <v>85</v>
      </c>
      <c r="B6" s="124" t="s">
        <v>85</v>
      </c>
      <c r="C6" s="124" t="s">
        <v>125</v>
      </c>
      <c r="D6" s="124" t="s">
        <v>279</v>
      </c>
      <c r="E6" s="124" t="s">
        <v>280</v>
      </c>
      <c r="F6" s="124" t="s">
        <v>318</v>
      </c>
      <c r="G6" s="124" t="s">
        <v>319</v>
      </c>
      <c r="H6" s="124" t="s">
        <v>290</v>
      </c>
      <c r="I6" s="124" t="s">
        <v>320</v>
      </c>
      <c r="J6" s="124" t="s">
        <v>321</v>
      </c>
      <c r="K6" s="124" t="s">
        <v>322</v>
      </c>
      <c r="L6" s="124" t="s">
        <v>262</v>
      </c>
    </row>
    <row r="7" spans="1:12" s="9" customFormat="1" ht="12.75" customHeight="1" x14ac:dyDescent="0.2">
      <c r="A7" s="121" t="s">
        <v>77</v>
      </c>
      <c r="B7" s="126">
        <f>SUM(C7:L7)</f>
        <v>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2" s="9" customFormat="1" ht="12.75" customHeight="1" x14ac:dyDescent="0.2">
      <c r="A8" s="14"/>
      <c r="B8" s="126">
        <f t="shared" ref="B8:B29" si="0">SUM(C8:L8)</f>
        <v>0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12" s="9" customFormat="1" ht="12.75" customHeight="1" x14ac:dyDescent="0.2">
      <c r="A9" s="121" t="s">
        <v>78</v>
      </c>
      <c r="B9" s="126">
        <f t="shared" si="0"/>
        <v>0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s="9" customFormat="1" ht="12.75" customHeight="1" x14ac:dyDescent="0.2">
      <c r="A10" s="14"/>
      <c r="B10" s="126">
        <f t="shared" si="0"/>
        <v>0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</row>
    <row r="11" spans="1:12" s="9" customFormat="1" ht="12.75" customHeight="1" x14ac:dyDescent="0.2">
      <c r="A11" s="121" t="s">
        <v>79</v>
      </c>
      <c r="B11" s="126">
        <f t="shared" si="0"/>
        <v>0</v>
      </c>
      <c r="C11" s="126">
        <f t="shared" ref="C11:L11" si="1">SUM(C12:C18)</f>
        <v>0</v>
      </c>
      <c r="D11" s="126">
        <f t="shared" si="1"/>
        <v>0</v>
      </c>
      <c r="E11" s="126">
        <f t="shared" si="1"/>
        <v>0</v>
      </c>
      <c r="F11" s="126">
        <f t="shared" si="1"/>
        <v>0</v>
      </c>
      <c r="G11" s="126">
        <f t="shared" si="1"/>
        <v>0</v>
      </c>
      <c r="H11" s="126">
        <f t="shared" si="1"/>
        <v>0</v>
      </c>
      <c r="I11" s="126">
        <f t="shared" si="1"/>
        <v>0</v>
      </c>
      <c r="J11" s="126">
        <f t="shared" si="1"/>
        <v>0</v>
      </c>
      <c r="K11" s="126">
        <f t="shared" si="1"/>
        <v>0</v>
      </c>
      <c r="L11" s="126">
        <f t="shared" si="1"/>
        <v>0</v>
      </c>
    </row>
    <row r="12" spans="1:12" s="9" customFormat="1" ht="12.75" customHeight="1" x14ac:dyDescent="0.2">
      <c r="A12" s="18" t="s">
        <v>44</v>
      </c>
      <c r="B12" s="126">
        <f t="shared" si="0"/>
        <v>0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</row>
    <row r="13" spans="1:12" s="9" customFormat="1" ht="12.75" customHeight="1" x14ac:dyDescent="0.2">
      <c r="A13" s="17" t="s">
        <v>42</v>
      </c>
      <c r="B13" s="126">
        <f t="shared" si="0"/>
        <v>0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</row>
    <row r="14" spans="1:12" s="9" customFormat="1" ht="12.75" customHeight="1" x14ac:dyDescent="0.2">
      <c r="A14" s="17" t="s">
        <v>43</v>
      </c>
      <c r="B14" s="126">
        <f t="shared" si="0"/>
        <v>0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2" s="9" customFormat="1" ht="25.5" x14ac:dyDescent="0.2">
      <c r="A15" s="17" t="s">
        <v>86</v>
      </c>
      <c r="B15" s="126">
        <f t="shared" si="0"/>
        <v>0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</row>
    <row r="16" spans="1:12" s="9" customFormat="1" ht="25.5" x14ac:dyDescent="0.2">
      <c r="A16" s="17" t="s">
        <v>87</v>
      </c>
      <c r="B16" s="126">
        <f t="shared" si="0"/>
        <v>0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</row>
    <row r="17" spans="1:12" s="9" customFormat="1" ht="12.75" customHeight="1" x14ac:dyDescent="0.2">
      <c r="A17" s="16" t="s">
        <v>40</v>
      </c>
      <c r="B17" s="126">
        <f t="shared" si="0"/>
        <v>0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2" s="9" customFormat="1" ht="12.75" customHeight="1" x14ac:dyDescent="0.2">
      <c r="A18" s="16" t="s">
        <v>41</v>
      </c>
      <c r="B18" s="126">
        <f t="shared" si="0"/>
        <v>0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s="9" customFormat="1" ht="12.75" customHeight="1" x14ac:dyDescent="0.2">
      <c r="A19" s="16"/>
      <c r="B19" s="126">
        <f t="shared" si="0"/>
        <v>0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1:12" s="9" customFormat="1" ht="12.75" customHeight="1" x14ac:dyDescent="0.2">
      <c r="A20" s="121" t="s">
        <v>80</v>
      </c>
      <c r="B20" s="126">
        <f t="shared" si="0"/>
        <v>0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</row>
    <row r="21" spans="1:12" s="9" customFormat="1" ht="12.75" customHeight="1" x14ac:dyDescent="0.2">
      <c r="A21" s="15" t="s">
        <v>45</v>
      </c>
      <c r="B21" s="126">
        <f t="shared" si="0"/>
        <v>0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</row>
    <row r="22" spans="1:12" s="9" customFormat="1" ht="25.5" x14ac:dyDescent="0.2">
      <c r="A22" s="17" t="s">
        <v>38</v>
      </c>
      <c r="B22" s="126">
        <f t="shared" si="0"/>
        <v>0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</row>
    <row r="23" spans="1:12" s="9" customFormat="1" ht="12.75" customHeight="1" x14ac:dyDescent="0.2">
      <c r="A23" s="14"/>
      <c r="B23" s="126">
        <f t="shared" si="0"/>
        <v>0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</row>
    <row r="24" spans="1:12" s="9" customFormat="1" ht="12.75" customHeight="1" x14ac:dyDescent="0.2">
      <c r="A24" s="121" t="s">
        <v>308</v>
      </c>
      <c r="B24" s="126">
        <f t="shared" si="0"/>
        <v>0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</row>
    <row r="25" spans="1:12" s="9" customFormat="1" ht="12.75" customHeight="1" x14ac:dyDescent="0.2">
      <c r="A25" s="14"/>
      <c r="B25" s="126">
        <f t="shared" si="0"/>
        <v>0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</row>
    <row r="26" spans="1:12" s="9" customFormat="1" ht="12.75" customHeight="1" x14ac:dyDescent="0.2">
      <c r="A26" s="121" t="s">
        <v>81</v>
      </c>
      <c r="B26" s="126">
        <f t="shared" si="0"/>
        <v>0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</row>
    <row r="27" spans="1:12" s="9" customFormat="1" ht="24.75" customHeight="1" x14ac:dyDescent="0.2">
      <c r="A27" s="17" t="s">
        <v>39</v>
      </c>
      <c r="B27" s="126">
        <f t="shared" si="0"/>
        <v>0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</row>
    <row r="28" spans="1:12" s="9" customFormat="1" ht="12.75" customHeight="1" x14ac:dyDescent="0.2">
      <c r="A28" s="14"/>
      <c r="B28" s="126">
        <f t="shared" si="0"/>
        <v>0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</row>
    <row r="29" spans="1:12" s="9" customFormat="1" ht="12.75" customHeight="1" x14ac:dyDescent="0.2">
      <c r="A29" s="121" t="s">
        <v>82</v>
      </c>
      <c r="B29" s="126">
        <f t="shared" si="0"/>
        <v>0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</row>
    <row r="30" spans="1:12" s="9" customFormat="1" ht="12.75" customHeight="1" x14ac:dyDescent="0.2">
      <c r="A30" s="122"/>
      <c r="B30" s="8"/>
    </row>
    <row r="31" spans="1:12" s="9" customFormat="1" ht="12.75" customHeight="1" x14ac:dyDescent="0.2">
      <c r="A31" s="122"/>
      <c r="B31" s="8"/>
    </row>
    <row r="32" spans="1:12" s="9" customFormat="1" ht="12.75" customHeight="1" x14ac:dyDescent="0.2">
      <c r="A32" s="122"/>
      <c r="B32" s="8"/>
      <c r="C32" s="8"/>
    </row>
    <row r="33" spans="1:3" s="9" customFormat="1" ht="12.75" customHeight="1" x14ac:dyDescent="0.2">
      <c r="A33" s="123" t="s">
        <v>83</v>
      </c>
    </row>
    <row r="34" spans="1:3" ht="14.25" customHeight="1" x14ac:dyDescent="0.2">
      <c r="A34" s="5" t="s">
        <v>84</v>
      </c>
      <c r="B34" s="5"/>
      <c r="C34" s="5"/>
    </row>
    <row r="35" spans="1:3" ht="15" customHeight="1" x14ac:dyDescent="0.2">
      <c r="A35" s="4" t="s">
        <v>10</v>
      </c>
      <c r="B35" s="3"/>
      <c r="C35" s="3"/>
    </row>
    <row r="36" spans="1:3" ht="15" customHeight="1" x14ac:dyDescent="0.2">
      <c r="A36" s="4"/>
      <c r="B36" s="3"/>
      <c r="C36" s="3"/>
    </row>
    <row r="37" spans="1:3" ht="15" customHeight="1" x14ac:dyDescent="0.2">
      <c r="A37" s="4" t="s">
        <v>29</v>
      </c>
      <c r="B37" s="3"/>
      <c r="C37" s="3"/>
    </row>
    <row r="38" spans="1:3" x14ac:dyDescent="0.2">
      <c r="A38" s="12"/>
      <c r="B38"/>
      <c r="C38"/>
    </row>
    <row r="39" spans="1:3" x14ac:dyDescent="0.2">
      <c r="A39" s="12"/>
      <c r="B39"/>
      <c r="C39"/>
    </row>
    <row r="40" spans="1:3" x14ac:dyDescent="0.2">
      <c r="B40" s="3"/>
      <c r="C40" s="3"/>
    </row>
    <row r="41" spans="1:3" s="11" customFormat="1" x14ac:dyDescent="0.2">
      <c r="A41" s="3"/>
      <c r="B41"/>
      <c r="C41"/>
    </row>
    <row r="42" spans="1:3" s="11" customFormat="1" x14ac:dyDescent="0.2">
      <c r="A42" s="1"/>
      <c r="B42"/>
      <c r="C42"/>
    </row>
    <row r="43" spans="1:3" x14ac:dyDescent="0.2">
      <c r="A43" s="1"/>
      <c r="B43" s="3"/>
      <c r="C43" s="3"/>
    </row>
    <row r="44" spans="1:3" x14ac:dyDescent="0.2">
      <c r="B44" s="3"/>
      <c r="C44" s="3"/>
    </row>
    <row r="45" spans="1:3" x14ac:dyDescent="0.2">
      <c r="B45" s="3"/>
      <c r="C45" s="3"/>
    </row>
    <row r="46" spans="1:3" x14ac:dyDescent="0.2">
      <c r="B46" s="3"/>
      <c r="C46" s="3"/>
    </row>
    <row r="47" spans="1:3" x14ac:dyDescent="0.2">
      <c r="B47" s="3"/>
      <c r="C47" s="3"/>
    </row>
    <row r="48" spans="1:3" x14ac:dyDescent="0.2">
      <c r="B48" s="3"/>
      <c r="C48" s="3"/>
    </row>
    <row r="49" spans="2:3" x14ac:dyDescent="0.2">
      <c r="B49" s="3"/>
      <c r="C49" s="3"/>
    </row>
    <row r="50" spans="2:3" x14ac:dyDescent="0.2">
      <c r="B50" s="3"/>
      <c r="C50" s="3"/>
    </row>
    <row r="51" spans="2:3" x14ac:dyDescent="0.2">
      <c r="B51" s="3"/>
      <c r="C51" s="3"/>
    </row>
    <row r="52" spans="2:3" x14ac:dyDescent="0.2">
      <c r="B52" s="3"/>
      <c r="C52" s="3"/>
    </row>
    <row r="53" spans="2:3" x14ac:dyDescent="0.2">
      <c r="B53" s="3"/>
      <c r="C53" s="3"/>
    </row>
    <row r="54" spans="2:3" x14ac:dyDescent="0.2">
      <c r="B54" s="3"/>
      <c r="C54" s="3"/>
    </row>
    <row r="55" spans="2:3" x14ac:dyDescent="0.2">
      <c r="B55" s="3"/>
      <c r="C55" s="3"/>
    </row>
    <row r="56" spans="2:3" x14ac:dyDescent="0.2">
      <c r="B56" s="3"/>
      <c r="C56" s="3"/>
    </row>
    <row r="57" spans="2:3" x14ac:dyDescent="0.2">
      <c r="B57" s="3"/>
      <c r="C57" s="3"/>
    </row>
    <row r="58" spans="2:3" x14ac:dyDescent="0.2">
      <c r="B58" s="3"/>
      <c r="C58" s="3"/>
    </row>
    <row r="59" spans="2:3" x14ac:dyDescent="0.2">
      <c r="B59" s="3"/>
      <c r="C59" s="3"/>
    </row>
    <row r="60" spans="2:3" x14ac:dyDescent="0.2">
      <c r="B60" s="3"/>
      <c r="C60" s="3"/>
    </row>
    <row r="61" spans="2:3" x14ac:dyDescent="0.2">
      <c r="B61" s="3"/>
      <c r="C61" s="3"/>
    </row>
    <row r="62" spans="2:3" x14ac:dyDescent="0.2">
      <c r="B62" s="3"/>
      <c r="C62" s="3"/>
    </row>
    <row r="63" spans="2:3" x14ac:dyDescent="0.2">
      <c r="B63" s="3"/>
      <c r="C63" s="3"/>
    </row>
    <row r="64" spans="2:3" x14ac:dyDescent="0.2">
      <c r="B64" s="3"/>
      <c r="C64" s="3"/>
    </row>
    <row r="65" spans="2:3" x14ac:dyDescent="0.2">
      <c r="B65" s="3"/>
      <c r="C65" s="3"/>
    </row>
    <row r="66" spans="2:3" x14ac:dyDescent="0.2">
      <c r="B66" s="3"/>
      <c r="C66" s="3"/>
    </row>
    <row r="67" spans="2:3" x14ac:dyDescent="0.2">
      <c r="B67" s="3"/>
      <c r="C67" s="3"/>
    </row>
    <row r="68" spans="2:3" x14ac:dyDescent="0.2">
      <c r="B68" s="3"/>
      <c r="C68" s="3"/>
    </row>
    <row r="69" spans="2:3" x14ac:dyDescent="0.2">
      <c r="B69" s="3"/>
      <c r="C69" s="3"/>
    </row>
    <row r="70" spans="2:3" x14ac:dyDescent="0.2">
      <c r="B70" s="3"/>
      <c r="C70" s="3"/>
    </row>
    <row r="71" spans="2:3" x14ac:dyDescent="0.2">
      <c r="B71" s="3"/>
      <c r="C71" s="3"/>
    </row>
    <row r="72" spans="2:3" x14ac:dyDescent="0.2">
      <c r="B72" s="3"/>
      <c r="C72" s="3"/>
    </row>
    <row r="73" spans="2:3" x14ac:dyDescent="0.2">
      <c r="B73" s="3"/>
      <c r="C73" s="3"/>
    </row>
    <row r="74" spans="2:3" x14ac:dyDescent="0.2">
      <c r="B74" s="3"/>
      <c r="C74" s="3"/>
    </row>
    <row r="75" spans="2:3" x14ac:dyDescent="0.2">
      <c r="B75" s="3"/>
      <c r="C75" s="3"/>
    </row>
    <row r="76" spans="2:3" x14ac:dyDescent="0.2">
      <c r="B76" s="3"/>
      <c r="C76" s="3"/>
    </row>
    <row r="77" spans="2:3" x14ac:dyDescent="0.2">
      <c r="B77" s="3"/>
      <c r="C77" s="3"/>
    </row>
    <row r="78" spans="2:3" x14ac:dyDescent="0.2">
      <c r="B78" s="3"/>
      <c r="C78" s="3"/>
    </row>
    <row r="79" spans="2:3" x14ac:dyDescent="0.2">
      <c r="B79" s="3"/>
      <c r="C79" s="3"/>
    </row>
    <row r="80" spans="2:3" x14ac:dyDescent="0.2">
      <c r="B80" s="3"/>
      <c r="C80" s="3"/>
    </row>
    <row r="81" spans="2:3" x14ac:dyDescent="0.2">
      <c r="B81" s="3"/>
      <c r="C81" s="3"/>
    </row>
    <row r="82" spans="2:3" x14ac:dyDescent="0.2">
      <c r="B82" s="3"/>
      <c r="C82" s="3"/>
    </row>
    <row r="83" spans="2:3" x14ac:dyDescent="0.2">
      <c r="B83" s="3"/>
      <c r="C83" s="3"/>
    </row>
    <row r="84" spans="2:3" x14ac:dyDescent="0.2">
      <c r="B84" s="3"/>
      <c r="C84" s="3"/>
    </row>
    <row r="85" spans="2:3" x14ac:dyDescent="0.2">
      <c r="B85" s="3"/>
      <c r="C85" s="3"/>
    </row>
    <row r="86" spans="2:3" x14ac:dyDescent="0.2">
      <c r="B86" s="3"/>
      <c r="C86" s="3"/>
    </row>
    <row r="87" spans="2:3" x14ac:dyDescent="0.2">
      <c r="B87" s="3"/>
      <c r="C87" s="3"/>
    </row>
    <row r="88" spans="2:3" x14ac:dyDescent="0.2">
      <c r="B88" s="3"/>
      <c r="C88" s="3"/>
    </row>
    <row r="89" spans="2:3" x14ac:dyDescent="0.2">
      <c r="B89" s="3"/>
      <c r="C89" s="3"/>
    </row>
    <row r="90" spans="2:3" x14ac:dyDescent="0.2">
      <c r="B90" s="3"/>
      <c r="C90" s="3"/>
    </row>
    <row r="91" spans="2:3" x14ac:dyDescent="0.2">
      <c r="B91" s="3"/>
      <c r="C91" s="3"/>
    </row>
    <row r="92" spans="2:3" x14ac:dyDescent="0.2">
      <c r="B92" s="3"/>
      <c r="C92" s="3"/>
    </row>
    <row r="93" spans="2:3" x14ac:dyDescent="0.2">
      <c r="B93" s="3"/>
      <c r="C93" s="3"/>
    </row>
    <row r="94" spans="2:3" x14ac:dyDescent="0.2">
      <c r="B94" s="3"/>
      <c r="C94" s="3"/>
    </row>
    <row r="95" spans="2:3" x14ac:dyDescent="0.2">
      <c r="B95" s="3"/>
      <c r="C95" s="3"/>
    </row>
    <row r="96" spans="2:3" x14ac:dyDescent="0.2">
      <c r="B96" s="3"/>
      <c r="C96" s="3"/>
    </row>
    <row r="97" spans="2:3" x14ac:dyDescent="0.2">
      <c r="B97" s="3"/>
      <c r="C97" s="3"/>
    </row>
    <row r="98" spans="2:3" x14ac:dyDescent="0.2">
      <c r="B98" s="3"/>
      <c r="C98" s="3"/>
    </row>
    <row r="99" spans="2:3" x14ac:dyDescent="0.2">
      <c r="B99" s="3"/>
      <c r="C99" s="3"/>
    </row>
    <row r="100" spans="2:3" x14ac:dyDescent="0.2">
      <c r="B100" s="3"/>
      <c r="C100" s="3"/>
    </row>
    <row r="101" spans="2:3" x14ac:dyDescent="0.2">
      <c r="B101" s="3"/>
      <c r="C101" s="3"/>
    </row>
    <row r="102" spans="2:3" x14ac:dyDescent="0.2">
      <c r="B102" s="3"/>
      <c r="C102" s="3"/>
    </row>
    <row r="103" spans="2:3" x14ac:dyDescent="0.2">
      <c r="B103" s="3"/>
      <c r="C103" s="3"/>
    </row>
    <row r="104" spans="2:3" x14ac:dyDescent="0.2">
      <c r="B104" s="3"/>
      <c r="C104" s="3"/>
    </row>
    <row r="105" spans="2:3" x14ac:dyDescent="0.2">
      <c r="B105" s="3"/>
      <c r="C105" s="3"/>
    </row>
    <row r="106" spans="2:3" x14ac:dyDescent="0.2">
      <c r="B106" s="3"/>
      <c r="C106" s="3"/>
    </row>
    <row r="107" spans="2:3" x14ac:dyDescent="0.2">
      <c r="B107" s="3"/>
      <c r="C107" s="3"/>
    </row>
    <row r="108" spans="2:3" x14ac:dyDescent="0.2">
      <c r="B108" s="3"/>
      <c r="C108" s="3"/>
    </row>
    <row r="109" spans="2:3" x14ac:dyDescent="0.2">
      <c r="B109" s="3"/>
      <c r="C109" s="3"/>
    </row>
    <row r="110" spans="2:3" x14ac:dyDescent="0.2">
      <c r="B110" s="3"/>
      <c r="C110" s="3"/>
    </row>
    <row r="111" spans="2:3" x14ac:dyDescent="0.2">
      <c r="B111" s="3"/>
      <c r="C111" s="3"/>
    </row>
    <row r="112" spans="2:3" x14ac:dyDescent="0.2">
      <c r="B112" s="3"/>
      <c r="C112" s="3"/>
    </row>
    <row r="113" spans="2:3" x14ac:dyDescent="0.2">
      <c r="B113" s="3"/>
      <c r="C113" s="3"/>
    </row>
    <row r="114" spans="2:3" x14ac:dyDescent="0.2">
      <c r="B114" s="3"/>
      <c r="C114" s="3"/>
    </row>
    <row r="115" spans="2:3" x14ac:dyDescent="0.2">
      <c r="B115" s="3"/>
      <c r="C115" s="3"/>
    </row>
    <row r="116" spans="2:3" x14ac:dyDescent="0.2">
      <c r="B116" s="3"/>
      <c r="C116" s="3"/>
    </row>
    <row r="117" spans="2:3" x14ac:dyDescent="0.2">
      <c r="B117" s="3"/>
      <c r="C117" s="3"/>
    </row>
    <row r="118" spans="2:3" x14ac:dyDescent="0.2">
      <c r="B118" s="3"/>
      <c r="C118" s="3"/>
    </row>
    <row r="119" spans="2:3" x14ac:dyDescent="0.2">
      <c r="B119" s="3"/>
      <c r="C119" s="3"/>
    </row>
    <row r="120" spans="2:3" x14ac:dyDescent="0.2">
      <c r="B120" s="3"/>
      <c r="C120" s="3"/>
    </row>
    <row r="121" spans="2:3" x14ac:dyDescent="0.2">
      <c r="B121" s="3"/>
      <c r="C121" s="3"/>
    </row>
    <row r="122" spans="2:3" x14ac:dyDescent="0.2">
      <c r="B122" s="3"/>
      <c r="C122" s="3"/>
    </row>
    <row r="123" spans="2:3" x14ac:dyDescent="0.2">
      <c r="B123" s="3"/>
      <c r="C123" s="3"/>
    </row>
    <row r="124" spans="2:3" x14ac:dyDescent="0.2">
      <c r="B124" s="3"/>
      <c r="C124" s="3"/>
    </row>
    <row r="125" spans="2:3" x14ac:dyDescent="0.2">
      <c r="B125" s="3"/>
      <c r="C125" s="3"/>
    </row>
    <row r="126" spans="2:3" x14ac:dyDescent="0.2">
      <c r="B126" s="3"/>
      <c r="C126" s="3"/>
    </row>
    <row r="127" spans="2:3" x14ac:dyDescent="0.2">
      <c r="B127" s="3"/>
      <c r="C127" s="3"/>
    </row>
    <row r="128" spans="2:3" x14ac:dyDescent="0.2">
      <c r="B128" s="3"/>
      <c r="C128" s="3"/>
    </row>
    <row r="129" spans="2:3" x14ac:dyDescent="0.2">
      <c r="B129" s="3"/>
      <c r="C129" s="3"/>
    </row>
    <row r="130" spans="2:3" x14ac:dyDescent="0.2">
      <c r="B130" s="3"/>
      <c r="C130" s="3"/>
    </row>
    <row r="131" spans="2:3" x14ac:dyDescent="0.2">
      <c r="B131" s="3"/>
      <c r="C131" s="3"/>
    </row>
    <row r="132" spans="2:3" x14ac:dyDescent="0.2">
      <c r="B132" s="3"/>
      <c r="C132" s="3"/>
    </row>
    <row r="133" spans="2:3" x14ac:dyDescent="0.2">
      <c r="B133" s="3"/>
      <c r="C133" s="3"/>
    </row>
    <row r="134" spans="2:3" x14ac:dyDescent="0.2">
      <c r="B134" s="3"/>
      <c r="C134" s="3"/>
    </row>
    <row r="135" spans="2:3" x14ac:dyDescent="0.2">
      <c r="B135" s="3"/>
      <c r="C135" s="3"/>
    </row>
    <row r="136" spans="2:3" x14ac:dyDescent="0.2">
      <c r="B136" s="3"/>
      <c r="C136" s="3"/>
    </row>
    <row r="137" spans="2:3" x14ac:dyDescent="0.2">
      <c r="B137" s="3"/>
      <c r="C137" s="3"/>
    </row>
    <row r="138" spans="2:3" x14ac:dyDescent="0.2">
      <c r="B138" s="3"/>
      <c r="C138" s="3"/>
    </row>
    <row r="139" spans="2:3" x14ac:dyDescent="0.2">
      <c r="B139" s="3"/>
      <c r="C139" s="3"/>
    </row>
    <row r="140" spans="2:3" x14ac:dyDescent="0.2">
      <c r="B140" s="3"/>
      <c r="C140" s="3"/>
    </row>
    <row r="141" spans="2:3" x14ac:dyDescent="0.2">
      <c r="B141" s="3"/>
      <c r="C141" s="3"/>
    </row>
    <row r="142" spans="2:3" x14ac:dyDescent="0.2">
      <c r="B142" s="3"/>
      <c r="C142" s="3"/>
    </row>
    <row r="143" spans="2:3" x14ac:dyDescent="0.2">
      <c r="B143" s="3"/>
      <c r="C143" s="3"/>
    </row>
    <row r="144" spans="2:3" x14ac:dyDescent="0.2">
      <c r="B144" s="3"/>
      <c r="C144" s="3"/>
    </row>
    <row r="145" spans="2:3" x14ac:dyDescent="0.2">
      <c r="B145" s="3"/>
      <c r="C145" s="3"/>
    </row>
    <row r="146" spans="2:3" x14ac:dyDescent="0.2">
      <c r="B146" s="3"/>
      <c r="C146" s="3"/>
    </row>
    <row r="147" spans="2:3" x14ac:dyDescent="0.2">
      <c r="B147" s="3"/>
      <c r="C147" s="3"/>
    </row>
    <row r="148" spans="2:3" x14ac:dyDescent="0.2">
      <c r="B148" s="3"/>
      <c r="C148" s="3"/>
    </row>
    <row r="149" spans="2:3" x14ac:dyDescent="0.2">
      <c r="B149" s="3"/>
      <c r="C149" s="3"/>
    </row>
    <row r="150" spans="2:3" x14ac:dyDescent="0.2">
      <c r="B150" s="3"/>
      <c r="C150" s="3"/>
    </row>
    <row r="151" spans="2:3" x14ac:dyDescent="0.2">
      <c r="B151" s="3"/>
      <c r="C151" s="3"/>
    </row>
    <row r="152" spans="2:3" x14ac:dyDescent="0.2">
      <c r="B152" s="3"/>
      <c r="C152" s="3"/>
    </row>
    <row r="153" spans="2:3" x14ac:dyDescent="0.2">
      <c r="B153" s="3"/>
      <c r="C153" s="3"/>
    </row>
    <row r="154" spans="2:3" x14ac:dyDescent="0.2">
      <c r="B154" s="3"/>
      <c r="C154" s="3"/>
    </row>
    <row r="155" spans="2:3" x14ac:dyDescent="0.2">
      <c r="B155" s="3"/>
      <c r="C155" s="3"/>
    </row>
    <row r="156" spans="2:3" x14ac:dyDescent="0.2">
      <c r="B156" s="3"/>
      <c r="C156" s="3"/>
    </row>
    <row r="157" spans="2:3" x14ac:dyDescent="0.2">
      <c r="B157" s="3"/>
      <c r="C157" s="3"/>
    </row>
    <row r="158" spans="2:3" x14ac:dyDescent="0.2">
      <c r="B158" s="3"/>
      <c r="C158" s="3"/>
    </row>
    <row r="159" spans="2:3" x14ac:dyDescent="0.2">
      <c r="B159" s="3"/>
      <c r="C159" s="3"/>
    </row>
    <row r="160" spans="2:3" x14ac:dyDescent="0.2">
      <c r="B160" s="3"/>
      <c r="C160" s="3"/>
    </row>
    <row r="161" spans="2:3" x14ac:dyDescent="0.2">
      <c r="B161" s="3"/>
      <c r="C161" s="3"/>
    </row>
    <row r="162" spans="2:3" x14ac:dyDescent="0.2">
      <c r="B162" s="3"/>
      <c r="C162" s="3"/>
    </row>
    <row r="163" spans="2:3" x14ac:dyDescent="0.2">
      <c r="B163" s="3"/>
      <c r="C163" s="3"/>
    </row>
    <row r="164" spans="2:3" x14ac:dyDescent="0.2">
      <c r="B164" s="3"/>
      <c r="C164" s="3"/>
    </row>
  </sheetData>
  <mergeCells count="1">
    <mergeCell ref="B4:F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Zeros="0" zoomScaleNormal="100" workbookViewId="0"/>
  </sheetViews>
  <sheetFormatPr defaultColWidth="9.140625" defaultRowHeight="12.75" x14ac:dyDescent="0.2"/>
  <cols>
    <col min="1" max="1" width="34" style="147" customWidth="1"/>
    <col min="2" max="2" width="11.85546875" style="147" bestFit="1" customWidth="1"/>
    <col min="3" max="3" width="0" style="147" hidden="1" customWidth="1"/>
    <col min="4" max="4" width="11.7109375" style="147" bestFit="1" customWidth="1"/>
    <col min="5" max="16384" width="9.140625" style="147"/>
  </cols>
  <sheetData>
    <row r="1" spans="1:7" ht="15" x14ac:dyDescent="0.25">
      <c r="A1" s="211" t="s">
        <v>176</v>
      </c>
      <c r="G1" s="2" t="s">
        <v>34</v>
      </c>
    </row>
    <row r="2" spans="1:7" ht="15" x14ac:dyDescent="0.25">
      <c r="A2" s="211"/>
      <c r="G2" s="2"/>
    </row>
    <row r="3" spans="1:7" x14ac:dyDescent="0.2">
      <c r="E3" s="349" t="s">
        <v>33</v>
      </c>
    </row>
    <row r="4" spans="1:7" ht="15" x14ac:dyDescent="0.25">
      <c r="A4" s="148"/>
      <c r="B4" s="374">
        <v>2016</v>
      </c>
      <c r="C4" s="375"/>
      <c r="D4" s="376"/>
      <c r="E4" s="377" t="s">
        <v>138</v>
      </c>
      <c r="F4" s="379" t="s">
        <v>139</v>
      </c>
      <c r="G4" s="379"/>
    </row>
    <row r="5" spans="1:7" ht="29.25" customHeight="1" x14ac:dyDescent="0.25">
      <c r="A5" s="148"/>
      <c r="B5" s="151" t="s">
        <v>134</v>
      </c>
      <c r="C5" s="152" t="s">
        <v>135</v>
      </c>
      <c r="D5" s="153" t="s">
        <v>136</v>
      </c>
      <c r="E5" s="378"/>
      <c r="F5" s="154" t="s">
        <v>32</v>
      </c>
      <c r="G5" s="154" t="s">
        <v>137</v>
      </c>
    </row>
    <row r="6" spans="1:7" ht="12.75" customHeight="1" x14ac:dyDescent="0.2">
      <c r="B6" s="150"/>
      <c r="C6" s="150"/>
      <c r="F6" s="150"/>
      <c r="G6" s="155"/>
    </row>
    <row r="7" spans="1:7" x14ac:dyDescent="0.2">
      <c r="B7" s="150"/>
    </row>
    <row r="8" spans="1:7" x14ac:dyDescent="0.2">
      <c r="B8" s="150"/>
    </row>
  </sheetData>
  <mergeCells count="3">
    <mergeCell ref="B4:D4"/>
    <mergeCell ref="E4:E5"/>
    <mergeCell ref="F4:G4"/>
  </mergeCells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showZeros="0" zoomScaleNormal="100" workbookViewId="0"/>
  </sheetViews>
  <sheetFormatPr defaultColWidth="9.140625" defaultRowHeight="12.75" x14ac:dyDescent="0.2"/>
  <cols>
    <col min="1" max="1" width="57.5703125" style="158" customWidth="1"/>
    <col min="2" max="2" width="10.7109375" style="177" bestFit="1" customWidth="1"/>
    <col min="3" max="3" width="10.42578125" style="177" hidden="1" customWidth="1"/>
    <col min="4" max="4" width="10.7109375" style="177" bestFit="1" customWidth="1"/>
    <col min="5" max="5" width="12.28515625" style="157" customWidth="1"/>
    <col min="6" max="16384" width="9.140625" style="157"/>
  </cols>
  <sheetData>
    <row r="1" spans="1:7" ht="15" x14ac:dyDescent="0.25">
      <c r="A1" s="211" t="s">
        <v>177</v>
      </c>
      <c r="G1" s="2" t="s">
        <v>167</v>
      </c>
    </row>
    <row r="2" spans="1:7" ht="15" x14ac:dyDescent="0.25">
      <c r="B2" s="156"/>
      <c r="C2" s="156"/>
      <c r="D2" s="156"/>
      <c r="E2" s="433" t="s">
        <v>323</v>
      </c>
    </row>
    <row r="3" spans="1:7" x14ac:dyDescent="0.2">
      <c r="B3" s="374">
        <v>2016</v>
      </c>
      <c r="C3" s="375"/>
      <c r="D3" s="376"/>
      <c r="E3" s="377" t="s">
        <v>138</v>
      </c>
      <c r="F3" s="379" t="s">
        <v>139</v>
      </c>
      <c r="G3" s="379"/>
    </row>
    <row r="4" spans="1:7" ht="38.25" x14ac:dyDescent="0.2">
      <c r="B4" s="151" t="s">
        <v>134</v>
      </c>
      <c r="C4" s="152" t="s">
        <v>135</v>
      </c>
      <c r="D4" s="153" t="s">
        <v>136</v>
      </c>
      <c r="E4" s="378"/>
      <c r="F4" s="154" t="s">
        <v>32</v>
      </c>
      <c r="G4" s="154" t="s">
        <v>137</v>
      </c>
    </row>
    <row r="6" spans="1:7" x14ac:dyDescent="0.2">
      <c r="A6" s="168"/>
      <c r="B6" s="169"/>
      <c r="C6" s="169"/>
      <c r="D6" s="169">
        <f t="shared" ref="D6:D28" si="0">SUM(B6:C6)</f>
        <v>0</v>
      </c>
      <c r="F6" s="169">
        <f t="shared" ref="F6:F27" si="1">IF(E6=0,0,E6-D6)</f>
        <v>0</v>
      </c>
      <c r="G6" s="170" t="str">
        <f t="shared" ref="G6:G27" si="2">IF(E6=0,"",F6/D6)</f>
        <v/>
      </c>
    </row>
    <row r="7" spans="1:7" x14ac:dyDescent="0.2">
      <c r="A7" s="159" t="s">
        <v>146</v>
      </c>
      <c r="B7" s="160">
        <f>B9+B15+B24++B32+B38+B48+B59+B65</f>
        <v>2585381</v>
      </c>
      <c r="C7" s="160">
        <f>C9+C15+C24++C32+C38+C48+C59+C65</f>
        <v>44772</v>
      </c>
      <c r="D7" s="160">
        <f t="shared" si="0"/>
        <v>2630153</v>
      </c>
      <c r="F7" s="160">
        <f t="shared" si="1"/>
        <v>0</v>
      </c>
      <c r="G7" s="161" t="str">
        <f t="shared" si="2"/>
        <v/>
      </c>
    </row>
    <row r="8" spans="1:7" x14ac:dyDescent="0.2">
      <c r="A8" s="162"/>
      <c r="B8" s="163"/>
      <c r="C8" s="163"/>
      <c r="D8" s="163">
        <f t="shared" si="0"/>
        <v>0</v>
      </c>
      <c r="F8" s="163">
        <f t="shared" si="1"/>
        <v>0</v>
      </c>
      <c r="G8" s="164" t="str">
        <f t="shared" si="2"/>
        <v/>
      </c>
    </row>
    <row r="9" spans="1:7" x14ac:dyDescent="0.2">
      <c r="A9" s="162" t="s">
        <v>147</v>
      </c>
      <c r="B9" s="163">
        <f>B10</f>
        <v>70402</v>
      </c>
      <c r="C9" s="163">
        <f>C10</f>
        <v>0</v>
      </c>
      <c r="D9" s="163">
        <f t="shared" si="0"/>
        <v>70402</v>
      </c>
      <c r="F9" s="163">
        <f t="shared" si="1"/>
        <v>0</v>
      </c>
      <c r="G9" s="164" t="str">
        <f t="shared" si="2"/>
        <v/>
      </c>
    </row>
    <row r="10" spans="1:7" x14ac:dyDescent="0.2">
      <c r="A10" s="162" t="s">
        <v>140</v>
      </c>
      <c r="B10" s="163">
        <f>B11+B12+B13</f>
        <v>70402</v>
      </c>
      <c r="C10" s="163">
        <f>C11+C12+C13</f>
        <v>0</v>
      </c>
      <c r="D10" s="163">
        <f t="shared" si="0"/>
        <v>70402</v>
      </c>
      <c r="F10" s="163">
        <f t="shared" si="1"/>
        <v>0</v>
      </c>
      <c r="G10" s="164" t="str">
        <f t="shared" si="2"/>
        <v/>
      </c>
    </row>
    <row r="11" spans="1:7" x14ac:dyDescent="0.2">
      <c r="A11" s="165" t="s">
        <v>141</v>
      </c>
      <c r="B11" s="166">
        <v>59635</v>
      </c>
      <c r="C11" s="166"/>
      <c r="D11" s="166">
        <f t="shared" si="0"/>
        <v>59635</v>
      </c>
      <c r="F11" s="166">
        <f t="shared" si="1"/>
        <v>0</v>
      </c>
      <c r="G11" s="167" t="str">
        <f t="shared" si="2"/>
        <v/>
      </c>
    </row>
    <row r="12" spans="1:7" x14ac:dyDescent="0.2">
      <c r="A12" s="165" t="s">
        <v>142</v>
      </c>
      <c r="B12" s="166">
        <v>9857</v>
      </c>
      <c r="C12" s="166"/>
      <c r="D12" s="166">
        <f t="shared" si="0"/>
        <v>9857</v>
      </c>
      <c r="F12" s="166">
        <f t="shared" si="1"/>
        <v>0</v>
      </c>
      <c r="G12" s="167" t="str">
        <f t="shared" si="2"/>
        <v/>
      </c>
    </row>
    <row r="13" spans="1:7" x14ac:dyDescent="0.2">
      <c r="A13" s="165" t="s">
        <v>148</v>
      </c>
      <c r="B13" s="166">
        <v>910</v>
      </c>
      <c r="C13" s="166"/>
      <c r="D13" s="166">
        <f t="shared" si="0"/>
        <v>910</v>
      </c>
      <c r="F13" s="166">
        <f t="shared" si="1"/>
        <v>0</v>
      </c>
      <c r="G13" s="167" t="str">
        <f t="shared" si="2"/>
        <v/>
      </c>
    </row>
    <row r="14" spans="1:7" x14ac:dyDescent="0.2">
      <c r="A14" s="162"/>
      <c r="B14" s="163"/>
      <c r="C14" s="163"/>
      <c r="D14" s="163">
        <f t="shared" si="0"/>
        <v>0</v>
      </c>
      <c r="F14" s="163">
        <f t="shared" si="1"/>
        <v>0</v>
      </c>
      <c r="G14" s="164" t="str">
        <f t="shared" si="2"/>
        <v/>
      </c>
    </row>
    <row r="15" spans="1:7" x14ac:dyDescent="0.2">
      <c r="A15" s="162" t="s">
        <v>149</v>
      </c>
      <c r="B15" s="163">
        <f>B16+B20</f>
        <v>109570</v>
      </c>
      <c r="C15" s="163">
        <f>C16+C20</f>
        <v>0</v>
      </c>
      <c r="D15" s="163">
        <f t="shared" si="0"/>
        <v>109570</v>
      </c>
      <c r="F15" s="163">
        <f t="shared" si="1"/>
        <v>0</v>
      </c>
      <c r="G15" s="164" t="str">
        <f t="shared" si="2"/>
        <v/>
      </c>
    </row>
    <row r="16" spans="1:7" x14ac:dyDescent="0.2">
      <c r="A16" s="162" t="s">
        <v>150</v>
      </c>
      <c r="B16" s="163">
        <f>B17+B18+B19</f>
        <v>103500</v>
      </c>
      <c r="C16" s="163">
        <f>C17+C18+C19</f>
        <v>0</v>
      </c>
      <c r="D16" s="163">
        <f t="shared" si="0"/>
        <v>103500</v>
      </c>
      <c r="F16" s="163">
        <f t="shared" si="1"/>
        <v>0</v>
      </c>
      <c r="G16" s="164" t="str">
        <f t="shared" si="2"/>
        <v/>
      </c>
    </row>
    <row r="17" spans="1:7" x14ac:dyDescent="0.2">
      <c r="A17" s="168" t="s">
        <v>151</v>
      </c>
      <c r="B17" s="169">
        <v>60000</v>
      </c>
      <c r="C17" s="169"/>
      <c r="D17" s="169">
        <f t="shared" si="0"/>
        <v>60000</v>
      </c>
      <c r="F17" s="169">
        <f t="shared" si="1"/>
        <v>0</v>
      </c>
      <c r="G17" s="170" t="str">
        <f t="shared" si="2"/>
        <v/>
      </c>
    </row>
    <row r="18" spans="1:7" x14ac:dyDescent="0.2">
      <c r="A18" s="168" t="s">
        <v>152</v>
      </c>
      <c r="B18" s="169">
        <v>40000</v>
      </c>
      <c r="C18" s="169"/>
      <c r="D18" s="169">
        <f t="shared" si="0"/>
        <v>40000</v>
      </c>
      <c r="F18" s="169">
        <f t="shared" si="1"/>
        <v>0</v>
      </c>
      <c r="G18" s="170" t="str">
        <f t="shared" si="2"/>
        <v/>
      </c>
    </row>
    <row r="19" spans="1:7" x14ac:dyDescent="0.2">
      <c r="A19" s="168" t="s">
        <v>153</v>
      </c>
      <c r="B19" s="169">
        <v>3500</v>
      </c>
      <c r="C19" s="169"/>
      <c r="D19" s="169">
        <f t="shared" si="0"/>
        <v>3500</v>
      </c>
      <c r="F19" s="169">
        <f t="shared" si="1"/>
        <v>0</v>
      </c>
      <c r="G19" s="170" t="str">
        <f t="shared" si="2"/>
        <v/>
      </c>
    </row>
    <row r="20" spans="1:7" x14ac:dyDescent="0.2">
      <c r="A20" s="171" t="s">
        <v>140</v>
      </c>
      <c r="B20" s="172">
        <f>B21+B22</f>
        <v>6070</v>
      </c>
      <c r="C20" s="172">
        <f>C21+C22</f>
        <v>0</v>
      </c>
      <c r="D20" s="172">
        <f t="shared" si="0"/>
        <v>6070</v>
      </c>
      <c r="F20" s="172">
        <f t="shared" si="1"/>
        <v>0</v>
      </c>
      <c r="G20" s="173" t="str">
        <f t="shared" si="2"/>
        <v/>
      </c>
    </row>
    <row r="21" spans="1:7" x14ac:dyDescent="0.2">
      <c r="A21" s="168" t="s">
        <v>142</v>
      </c>
      <c r="B21" s="169">
        <v>4550</v>
      </c>
      <c r="C21" s="169"/>
      <c r="D21" s="169">
        <f t="shared" si="0"/>
        <v>4550</v>
      </c>
      <c r="F21" s="169">
        <f t="shared" si="1"/>
        <v>0</v>
      </c>
      <c r="G21" s="170" t="str">
        <f t="shared" si="2"/>
        <v/>
      </c>
    </row>
    <row r="22" spans="1:7" x14ac:dyDescent="0.2">
      <c r="A22" s="168" t="s">
        <v>141</v>
      </c>
      <c r="B22" s="169">
        <v>1520</v>
      </c>
      <c r="C22" s="169"/>
      <c r="D22" s="169">
        <f t="shared" si="0"/>
        <v>1520</v>
      </c>
      <c r="F22" s="169">
        <f t="shared" si="1"/>
        <v>0</v>
      </c>
      <c r="G22" s="170" t="str">
        <f t="shared" si="2"/>
        <v/>
      </c>
    </row>
    <row r="23" spans="1:7" x14ac:dyDescent="0.2">
      <c r="A23" s="168"/>
      <c r="B23" s="169"/>
      <c r="C23" s="169"/>
      <c r="D23" s="169">
        <f t="shared" si="0"/>
        <v>0</v>
      </c>
      <c r="F23" s="169">
        <f t="shared" si="1"/>
        <v>0</v>
      </c>
      <c r="G23" s="170" t="str">
        <f t="shared" si="2"/>
        <v/>
      </c>
    </row>
    <row r="24" spans="1:7" x14ac:dyDescent="0.2">
      <c r="A24" s="171" t="s">
        <v>154</v>
      </c>
      <c r="B24" s="172">
        <f>B25+B28</f>
        <v>262286</v>
      </c>
      <c r="C24" s="172">
        <f>C25+C28</f>
        <v>15396</v>
      </c>
      <c r="D24" s="172">
        <f t="shared" si="0"/>
        <v>277682</v>
      </c>
      <c r="F24" s="172">
        <f t="shared" si="1"/>
        <v>0</v>
      </c>
      <c r="G24" s="173" t="str">
        <f t="shared" si="2"/>
        <v/>
      </c>
    </row>
    <row r="25" spans="1:7" x14ac:dyDescent="0.2">
      <c r="A25" s="162" t="s">
        <v>150</v>
      </c>
      <c r="B25" s="163">
        <f>B26+B27</f>
        <v>244170</v>
      </c>
      <c r="C25" s="163">
        <f>C26+C27</f>
        <v>15396</v>
      </c>
      <c r="D25" s="163">
        <f t="shared" si="0"/>
        <v>259566</v>
      </c>
      <c r="F25" s="163">
        <f t="shared" si="1"/>
        <v>0</v>
      </c>
      <c r="G25" s="164" t="str">
        <f t="shared" si="2"/>
        <v/>
      </c>
    </row>
    <row r="26" spans="1:7" x14ac:dyDescent="0.2">
      <c r="A26" s="165" t="s">
        <v>151</v>
      </c>
      <c r="B26" s="166">
        <v>240885</v>
      </c>
      <c r="C26" s="166">
        <v>15396</v>
      </c>
      <c r="D26" s="166">
        <f t="shared" si="0"/>
        <v>256281</v>
      </c>
      <c r="F26" s="166">
        <f t="shared" si="1"/>
        <v>0</v>
      </c>
      <c r="G26" s="167" t="str">
        <f t="shared" si="2"/>
        <v/>
      </c>
    </row>
    <row r="27" spans="1:7" x14ac:dyDescent="0.2">
      <c r="A27" s="165" t="s">
        <v>152</v>
      </c>
      <c r="B27" s="166">
        <v>3285</v>
      </c>
      <c r="C27" s="166"/>
      <c r="D27" s="166">
        <f t="shared" si="0"/>
        <v>3285</v>
      </c>
      <c r="F27" s="166">
        <f t="shared" si="1"/>
        <v>0</v>
      </c>
      <c r="G27" s="167" t="str">
        <f t="shared" si="2"/>
        <v/>
      </c>
    </row>
    <row r="28" spans="1:7" x14ac:dyDescent="0.2">
      <c r="A28" s="171" t="s">
        <v>140</v>
      </c>
      <c r="B28" s="172">
        <f>B29+B30</f>
        <v>18116</v>
      </c>
      <c r="C28" s="172">
        <f>C29+C30</f>
        <v>0</v>
      </c>
      <c r="D28" s="172">
        <f t="shared" si="0"/>
        <v>18116</v>
      </c>
      <c r="F28" s="172">
        <f t="shared" ref="F28:F71" si="3">IF(E28=0,0,E28-D28)</f>
        <v>0</v>
      </c>
      <c r="G28" s="173" t="str">
        <f t="shared" ref="G28:G71" si="4">IF(E28=0,"",F28/D28)</f>
        <v/>
      </c>
    </row>
    <row r="29" spans="1:7" x14ac:dyDescent="0.2">
      <c r="A29" s="168" t="s">
        <v>142</v>
      </c>
      <c r="B29" s="169">
        <v>14100</v>
      </c>
      <c r="C29" s="169"/>
      <c r="D29" s="169">
        <f t="shared" ref="D29:D71" si="5">SUM(B29:C29)</f>
        <v>14100</v>
      </c>
      <c r="F29" s="169">
        <f t="shared" si="3"/>
        <v>0</v>
      </c>
      <c r="G29" s="170" t="str">
        <f t="shared" si="4"/>
        <v/>
      </c>
    </row>
    <row r="30" spans="1:7" x14ac:dyDescent="0.2">
      <c r="A30" s="168" t="s">
        <v>141</v>
      </c>
      <c r="B30" s="169">
        <v>4016</v>
      </c>
      <c r="C30" s="169"/>
      <c r="D30" s="169">
        <f t="shared" si="5"/>
        <v>4016</v>
      </c>
      <c r="F30" s="169">
        <f t="shared" si="3"/>
        <v>0</v>
      </c>
      <c r="G30" s="170" t="str">
        <f t="shared" si="4"/>
        <v/>
      </c>
    </row>
    <row r="31" spans="1:7" x14ac:dyDescent="0.2">
      <c r="A31" s="162"/>
      <c r="B31" s="163"/>
      <c r="C31" s="163"/>
      <c r="D31" s="163">
        <f t="shared" si="5"/>
        <v>0</v>
      </c>
      <c r="F31" s="163">
        <f t="shared" si="3"/>
        <v>0</v>
      </c>
      <c r="G31" s="164" t="str">
        <f t="shared" si="4"/>
        <v/>
      </c>
    </row>
    <row r="32" spans="1:7" x14ac:dyDescent="0.2">
      <c r="A32" s="162" t="s">
        <v>155</v>
      </c>
      <c r="B32" s="163">
        <f>B33</f>
        <v>40380</v>
      </c>
      <c r="C32" s="163">
        <f>C33+C35</f>
        <v>7248</v>
      </c>
      <c r="D32" s="163">
        <f t="shared" si="5"/>
        <v>47628</v>
      </c>
      <c r="F32" s="163">
        <f t="shared" si="3"/>
        <v>0</v>
      </c>
      <c r="G32" s="164" t="str">
        <f t="shared" si="4"/>
        <v/>
      </c>
    </row>
    <row r="33" spans="1:7" x14ac:dyDescent="0.2">
      <c r="A33" s="162" t="s">
        <v>150</v>
      </c>
      <c r="B33" s="163">
        <f>B34</f>
        <v>40380</v>
      </c>
      <c r="C33" s="163">
        <f>C34</f>
        <v>0</v>
      </c>
      <c r="D33" s="163">
        <f t="shared" si="5"/>
        <v>40380</v>
      </c>
      <c r="F33" s="163">
        <f t="shared" si="3"/>
        <v>0</v>
      </c>
      <c r="G33" s="164" t="str">
        <f t="shared" si="4"/>
        <v/>
      </c>
    </row>
    <row r="34" spans="1:7" x14ac:dyDescent="0.2">
      <c r="A34" s="168" t="s">
        <v>156</v>
      </c>
      <c r="B34" s="169">
        <v>40380</v>
      </c>
      <c r="C34" s="169"/>
      <c r="D34" s="169">
        <f t="shared" si="5"/>
        <v>40380</v>
      </c>
      <c r="F34" s="169">
        <f t="shared" si="3"/>
        <v>0</v>
      </c>
      <c r="G34" s="170" t="str">
        <f t="shared" si="4"/>
        <v/>
      </c>
    </row>
    <row r="35" spans="1:7" x14ac:dyDescent="0.2">
      <c r="A35" s="176" t="s">
        <v>143</v>
      </c>
      <c r="B35" s="169"/>
      <c r="C35" s="169">
        <f>C36</f>
        <v>7248</v>
      </c>
      <c r="D35" s="169">
        <f t="shared" si="5"/>
        <v>7248</v>
      </c>
      <c r="F35" s="169">
        <f t="shared" si="3"/>
        <v>0</v>
      </c>
      <c r="G35" s="170" t="str">
        <f t="shared" si="4"/>
        <v/>
      </c>
    </row>
    <row r="36" spans="1:7" x14ac:dyDescent="0.2">
      <c r="A36" s="168" t="s">
        <v>144</v>
      </c>
      <c r="B36" s="169"/>
      <c r="C36" s="169">
        <v>7248</v>
      </c>
      <c r="D36" s="169">
        <f t="shared" si="5"/>
        <v>7248</v>
      </c>
      <c r="F36" s="169">
        <f t="shared" si="3"/>
        <v>0</v>
      </c>
      <c r="G36" s="170" t="str">
        <f t="shared" si="4"/>
        <v/>
      </c>
    </row>
    <row r="37" spans="1:7" x14ac:dyDescent="0.2">
      <c r="A37" s="162"/>
      <c r="B37" s="163"/>
      <c r="C37" s="163"/>
      <c r="D37" s="163">
        <f t="shared" si="5"/>
        <v>0</v>
      </c>
      <c r="F37" s="163">
        <f t="shared" si="3"/>
        <v>0</v>
      </c>
      <c r="G37" s="164" t="str">
        <f t="shared" si="4"/>
        <v/>
      </c>
    </row>
    <row r="38" spans="1:7" x14ac:dyDescent="0.2">
      <c r="A38" s="162" t="s">
        <v>157</v>
      </c>
      <c r="B38" s="163">
        <f>B39+B42</f>
        <v>1667581</v>
      </c>
      <c r="C38" s="163">
        <f>C39+C42+C45</f>
        <v>500</v>
      </c>
      <c r="D38" s="163">
        <f t="shared" si="5"/>
        <v>1668081</v>
      </c>
      <c r="F38" s="163">
        <f t="shared" si="3"/>
        <v>0</v>
      </c>
      <c r="G38" s="164" t="str">
        <f t="shared" si="4"/>
        <v/>
      </c>
    </row>
    <row r="39" spans="1:7" x14ac:dyDescent="0.2">
      <c r="A39" s="162" t="s">
        <v>140</v>
      </c>
      <c r="B39" s="163">
        <f>B40+B41</f>
        <v>6050</v>
      </c>
      <c r="C39" s="163">
        <f>C40+C41</f>
        <v>100</v>
      </c>
      <c r="D39" s="163">
        <f t="shared" si="5"/>
        <v>6150</v>
      </c>
      <c r="F39" s="163">
        <f t="shared" si="3"/>
        <v>0</v>
      </c>
      <c r="G39" s="164" t="str">
        <f t="shared" si="4"/>
        <v/>
      </c>
    </row>
    <row r="40" spans="1:7" x14ac:dyDescent="0.2">
      <c r="A40" s="165" t="s">
        <v>141</v>
      </c>
      <c r="B40" s="166">
        <v>4150</v>
      </c>
      <c r="C40" s="166"/>
      <c r="D40" s="166">
        <f t="shared" si="5"/>
        <v>4150</v>
      </c>
      <c r="F40" s="166">
        <f t="shared" si="3"/>
        <v>0</v>
      </c>
      <c r="G40" s="167" t="str">
        <f t="shared" si="4"/>
        <v/>
      </c>
    </row>
    <row r="41" spans="1:7" x14ac:dyDescent="0.2">
      <c r="A41" s="165" t="s">
        <v>142</v>
      </c>
      <c r="B41" s="166">
        <v>1900</v>
      </c>
      <c r="C41" s="166">
        <v>100</v>
      </c>
      <c r="D41" s="166">
        <f t="shared" si="5"/>
        <v>2000</v>
      </c>
      <c r="F41" s="166">
        <f t="shared" si="3"/>
        <v>0</v>
      </c>
      <c r="G41" s="167" t="str">
        <f t="shared" si="4"/>
        <v/>
      </c>
    </row>
    <row r="42" spans="1:7" x14ac:dyDescent="0.2">
      <c r="A42" s="162" t="s">
        <v>150</v>
      </c>
      <c r="B42" s="163">
        <f>B43+B44</f>
        <v>1661531</v>
      </c>
      <c r="C42" s="163">
        <f>C43+C44</f>
        <v>0</v>
      </c>
      <c r="D42" s="163">
        <f t="shared" si="5"/>
        <v>1661531</v>
      </c>
      <c r="F42" s="163">
        <f t="shared" si="3"/>
        <v>0</v>
      </c>
      <c r="G42" s="164" t="str">
        <f t="shared" si="4"/>
        <v/>
      </c>
    </row>
    <row r="43" spans="1:7" x14ac:dyDescent="0.2">
      <c r="A43" s="168" t="s">
        <v>151</v>
      </c>
      <c r="B43" s="169">
        <v>1633531</v>
      </c>
      <c r="C43" s="169"/>
      <c r="D43" s="169">
        <f t="shared" si="5"/>
        <v>1633531</v>
      </c>
      <c r="F43" s="169">
        <f t="shared" si="3"/>
        <v>0</v>
      </c>
      <c r="G43" s="170" t="str">
        <f t="shared" si="4"/>
        <v/>
      </c>
    </row>
    <row r="44" spans="1:7" x14ac:dyDescent="0.2">
      <c r="A44" s="168" t="s">
        <v>152</v>
      </c>
      <c r="B44" s="169">
        <v>28000</v>
      </c>
      <c r="C44" s="169"/>
      <c r="D44" s="169">
        <f t="shared" si="5"/>
        <v>28000</v>
      </c>
      <c r="F44" s="169">
        <f t="shared" si="3"/>
        <v>0</v>
      </c>
      <c r="G44" s="170" t="str">
        <f t="shared" si="4"/>
        <v/>
      </c>
    </row>
    <row r="45" spans="1:7" x14ac:dyDescent="0.2">
      <c r="A45" s="176" t="s">
        <v>143</v>
      </c>
      <c r="B45" s="169"/>
      <c r="C45" s="169">
        <f>C46</f>
        <v>400</v>
      </c>
      <c r="D45" s="169">
        <f t="shared" si="5"/>
        <v>400</v>
      </c>
      <c r="F45" s="169">
        <f t="shared" si="3"/>
        <v>0</v>
      </c>
      <c r="G45" s="170" t="str">
        <f t="shared" si="4"/>
        <v/>
      </c>
    </row>
    <row r="46" spans="1:7" x14ac:dyDescent="0.2">
      <c r="A46" s="168" t="s">
        <v>144</v>
      </c>
      <c r="B46" s="169"/>
      <c r="C46" s="169">
        <v>400</v>
      </c>
      <c r="D46" s="169">
        <f t="shared" si="5"/>
        <v>400</v>
      </c>
      <c r="F46" s="169">
        <f t="shared" si="3"/>
        <v>0</v>
      </c>
      <c r="G46" s="170" t="str">
        <f t="shared" si="4"/>
        <v/>
      </c>
    </row>
    <row r="47" spans="1:7" x14ac:dyDescent="0.2">
      <c r="A47" s="162"/>
      <c r="B47" s="163"/>
      <c r="C47" s="163"/>
      <c r="D47" s="163">
        <f t="shared" si="5"/>
        <v>0</v>
      </c>
      <c r="F47" s="163">
        <f t="shared" si="3"/>
        <v>0</v>
      </c>
      <c r="G47" s="164" t="str">
        <f t="shared" si="4"/>
        <v/>
      </c>
    </row>
    <row r="48" spans="1:7" x14ac:dyDescent="0.2">
      <c r="A48" s="162" t="s">
        <v>158</v>
      </c>
      <c r="B48" s="163">
        <f>B49+B53+B55</f>
        <v>106092</v>
      </c>
      <c r="C48" s="163">
        <f>C49+C53+C55</f>
        <v>0</v>
      </c>
      <c r="D48" s="163">
        <f t="shared" si="5"/>
        <v>106092</v>
      </c>
      <c r="F48" s="163">
        <f t="shared" si="3"/>
        <v>0</v>
      </c>
      <c r="G48" s="164" t="str">
        <f t="shared" si="4"/>
        <v/>
      </c>
    </row>
    <row r="49" spans="1:7" x14ac:dyDescent="0.2">
      <c r="A49" s="162" t="s">
        <v>150</v>
      </c>
      <c r="B49" s="163">
        <f>B50+B51+B52</f>
        <v>77310</v>
      </c>
      <c r="C49" s="163">
        <f>C50+C51+C52</f>
        <v>0</v>
      </c>
      <c r="D49" s="163">
        <f t="shared" si="5"/>
        <v>77310</v>
      </c>
      <c r="F49" s="163">
        <f t="shared" si="3"/>
        <v>0</v>
      </c>
      <c r="G49" s="164" t="str">
        <f t="shared" si="4"/>
        <v/>
      </c>
    </row>
    <row r="50" spans="1:7" x14ac:dyDescent="0.2">
      <c r="A50" s="168" t="s">
        <v>151</v>
      </c>
      <c r="B50" s="169">
        <v>12830</v>
      </c>
      <c r="C50" s="169"/>
      <c r="D50" s="169">
        <f t="shared" si="5"/>
        <v>12830</v>
      </c>
      <c r="F50" s="169">
        <f t="shared" si="3"/>
        <v>0</v>
      </c>
      <c r="G50" s="170" t="str">
        <f t="shared" si="4"/>
        <v/>
      </c>
    </row>
    <row r="51" spans="1:7" x14ac:dyDescent="0.2">
      <c r="A51" s="168" t="s">
        <v>152</v>
      </c>
      <c r="B51" s="169">
        <v>58000</v>
      </c>
      <c r="C51" s="169"/>
      <c r="D51" s="169">
        <f t="shared" si="5"/>
        <v>58000</v>
      </c>
      <c r="F51" s="169">
        <f t="shared" si="3"/>
        <v>0</v>
      </c>
      <c r="G51" s="170" t="str">
        <f t="shared" si="4"/>
        <v/>
      </c>
    </row>
    <row r="52" spans="1:7" x14ac:dyDescent="0.2">
      <c r="A52" s="168" t="s">
        <v>156</v>
      </c>
      <c r="B52" s="169">
        <v>6480</v>
      </c>
      <c r="C52" s="169"/>
      <c r="D52" s="169">
        <f t="shared" si="5"/>
        <v>6480</v>
      </c>
      <c r="F52" s="169">
        <f t="shared" si="3"/>
        <v>0</v>
      </c>
      <c r="G52" s="170" t="str">
        <f t="shared" si="4"/>
        <v/>
      </c>
    </row>
    <row r="53" spans="1:7" x14ac:dyDescent="0.2">
      <c r="A53" s="176" t="s">
        <v>143</v>
      </c>
      <c r="B53" s="174">
        <f>B54</f>
        <v>11500</v>
      </c>
      <c r="C53" s="174">
        <f>C54</f>
        <v>0</v>
      </c>
      <c r="D53" s="174">
        <f t="shared" si="5"/>
        <v>11500</v>
      </c>
      <c r="F53" s="174">
        <f t="shared" si="3"/>
        <v>0</v>
      </c>
      <c r="G53" s="175" t="str">
        <f t="shared" si="4"/>
        <v/>
      </c>
    </row>
    <row r="54" spans="1:7" x14ac:dyDescent="0.2">
      <c r="A54" s="168" t="s">
        <v>144</v>
      </c>
      <c r="B54" s="169">
        <v>11500</v>
      </c>
      <c r="C54" s="169"/>
      <c r="D54" s="169">
        <f t="shared" si="5"/>
        <v>11500</v>
      </c>
      <c r="F54" s="169">
        <f t="shared" si="3"/>
        <v>0</v>
      </c>
      <c r="G54" s="170" t="str">
        <f t="shared" si="4"/>
        <v/>
      </c>
    </row>
    <row r="55" spans="1:7" x14ac:dyDescent="0.2">
      <c r="A55" s="162" t="s">
        <v>140</v>
      </c>
      <c r="B55" s="163">
        <f>B56+B57</f>
        <v>17282</v>
      </c>
      <c r="C55" s="163">
        <f>C56+C57</f>
        <v>0</v>
      </c>
      <c r="D55" s="163">
        <f t="shared" si="5"/>
        <v>17282</v>
      </c>
      <c r="F55" s="163">
        <f t="shared" si="3"/>
        <v>0</v>
      </c>
      <c r="G55" s="164" t="str">
        <f t="shared" si="4"/>
        <v/>
      </c>
    </row>
    <row r="56" spans="1:7" x14ac:dyDescent="0.2">
      <c r="A56" s="165" t="s">
        <v>141</v>
      </c>
      <c r="B56" s="166">
        <v>8782</v>
      </c>
      <c r="C56" s="166"/>
      <c r="D56" s="166">
        <f t="shared" si="5"/>
        <v>8782</v>
      </c>
      <c r="F56" s="166">
        <f t="shared" si="3"/>
        <v>0</v>
      </c>
      <c r="G56" s="167" t="str">
        <f t="shared" si="4"/>
        <v/>
      </c>
    </row>
    <row r="57" spans="1:7" x14ac:dyDescent="0.2">
      <c r="A57" s="165" t="s">
        <v>142</v>
      </c>
      <c r="B57" s="166">
        <v>8500</v>
      </c>
      <c r="C57" s="166"/>
      <c r="D57" s="166">
        <f t="shared" si="5"/>
        <v>8500</v>
      </c>
      <c r="F57" s="166">
        <f t="shared" si="3"/>
        <v>0</v>
      </c>
      <c r="G57" s="167" t="str">
        <f t="shared" si="4"/>
        <v/>
      </c>
    </row>
    <row r="58" spans="1:7" x14ac:dyDescent="0.2">
      <c r="A58" s="168"/>
      <c r="B58" s="169"/>
      <c r="C58" s="169"/>
      <c r="D58" s="169">
        <f t="shared" si="5"/>
        <v>0</v>
      </c>
      <c r="F58" s="169">
        <f t="shared" si="3"/>
        <v>0</v>
      </c>
      <c r="G58" s="170" t="str">
        <f t="shared" si="4"/>
        <v/>
      </c>
    </row>
    <row r="59" spans="1:7" x14ac:dyDescent="0.2">
      <c r="A59" s="162" t="s">
        <v>159</v>
      </c>
      <c r="B59" s="163">
        <f>B60</f>
        <v>93710</v>
      </c>
      <c r="C59" s="163">
        <f>C60</f>
        <v>0</v>
      </c>
      <c r="D59" s="163">
        <f t="shared" si="5"/>
        <v>93710</v>
      </c>
      <c r="F59" s="163">
        <f t="shared" si="3"/>
        <v>0</v>
      </c>
      <c r="G59" s="164" t="str">
        <f t="shared" si="4"/>
        <v/>
      </c>
    </row>
    <row r="60" spans="1:7" x14ac:dyDescent="0.2">
      <c r="A60" s="162" t="s">
        <v>150</v>
      </c>
      <c r="B60" s="163">
        <f>B61+B62+B63</f>
        <v>93710</v>
      </c>
      <c r="C60" s="163">
        <f>C61+C62+C63</f>
        <v>0</v>
      </c>
      <c r="D60" s="163">
        <f t="shared" si="5"/>
        <v>93710</v>
      </c>
      <c r="F60" s="163">
        <f t="shared" si="3"/>
        <v>0</v>
      </c>
      <c r="G60" s="164" t="str">
        <f t="shared" si="4"/>
        <v/>
      </c>
    </row>
    <row r="61" spans="1:7" x14ac:dyDescent="0.2">
      <c r="A61" s="168" t="s">
        <v>145</v>
      </c>
      <c r="B61" s="169">
        <v>230</v>
      </c>
      <c r="C61" s="169"/>
      <c r="D61" s="169">
        <f t="shared" si="5"/>
        <v>230</v>
      </c>
      <c r="F61" s="169">
        <f t="shared" si="3"/>
        <v>0</v>
      </c>
      <c r="G61" s="170" t="str">
        <f t="shared" si="4"/>
        <v/>
      </c>
    </row>
    <row r="62" spans="1:7" x14ac:dyDescent="0.2">
      <c r="A62" s="168" t="s">
        <v>151</v>
      </c>
      <c r="B62" s="169">
        <v>85480</v>
      </c>
      <c r="C62" s="169"/>
      <c r="D62" s="169">
        <f t="shared" si="5"/>
        <v>85480</v>
      </c>
      <c r="F62" s="169">
        <f t="shared" si="3"/>
        <v>0</v>
      </c>
      <c r="G62" s="170" t="str">
        <f t="shared" si="4"/>
        <v/>
      </c>
    </row>
    <row r="63" spans="1:7" x14ac:dyDescent="0.2">
      <c r="A63" s="168" t="s">
        <v>160</v>
      </c>
      <c r="B63" s="169">
        <v>8000</v>
      </c>
      <c r="C63" s="169"/>
      <c r="D63" s="169">
        <f t="shared" si="5"/>
        <v>8000</v>
      </c>
      <c r="F63" s="169">
        <f t="shared" si="3"/>
        <v>0</v>
      </c>
      <c r="G63" s="170" t="str">
        <f t="shared" si="4"/>
        <v/>
      </c>
    </row>
    <row r="64" spans="1:7" x14ac:dyDescent="0.2">
      <c r="A64" s="168"/>
      <c r="B64" s="169"/>
      <c r="C64" s="169"/>
      <c r="D64" s="169">
        <f t="shared" si="5"/>
        <v>0</v>
      </c>
      <c r="F64" s="169">
        <f t="shared" si="3"/>
        <v>0</v>
      </c>
      <c r="G64" s="170" t="str">
        <f t="shared" si="4"/>
        <v/>
      </c>
    </row>
    <row r="65" spans="1:7" x14ac:dyDescent="0.2">
      <c r="A65" s="162" t="s">
        <v>161</v>
      </c>
      <c r="B65" s="163">
        <f>B66+B68</f>
        <v>235360</v>
      </c>
      <c r="C65" s="163">
        <f>C66+C68</f>
        <v>21628</v>
      </c>
      <c r="D65" s="163">
        <f t="shared" si="5"/>
        <v>256988</v>
      </c>
      <c r="F65" s="163">
        <f t="shared" si="3"/>
        <v>0</v>
      </c>
      <c r="G65" s="164" t="str">
        <f t="shared" si="4"/>
        <v/>
      </c>
    </row>
    <row r="66" spans="1:7" x14ac:dyDescent="0.2">
      <c r="A66" s="162" t="s">
        <v>162</v>
      </c>
      <c r="B66" s="163">
        <f>B67</f>
        <v>224660</v>
      </c>
      <c r="C66" s="163">
        <f>C67</f>
        <v>30150</v>
      </c>
      <c r="D66" s="163">
        <f t="shared" si="5"/>
        <v>254810</v>
      </c>
      <c r="F66" s="163">
        <f t="shared" si="3"/>
        <v>0</v>
      </c>
      <c r="G66" s="164" t="str">
        <f t="shared" si="4"/>
        <v/>
      </c>
    </row>
    <row r="67" spans="1:7" x14ac:dyDescent="0.2">
      <c r="A67" s="168" t="s">
        <v>145</v>
      </c>
      <c r="B67" s="169">
        <v>224660</v>
      </c>
      <c r="C67" s="169">
        <v>30150</v>
      </c>
      <c r="D67" s="169">
        <f t="shared" si="5"/>
        <v>254810</v>
      </c>
      <c r="F67" s="169">
        <f t="shared" si="3"/>
        <v>0</v>
      </c>
      <c r="G67" s="170" t="str">
        <f t="shared" si="4"/>
        <v/>
      </c>
    </row>
    <row r="68" spans="1:7" x14ac:dyDescent="0.2">
      <c r="A68" s="171" t="s">
        <v>140</v>
      </c>
      <c r="B68" s="172">
        <f>B69+B70</f>
        <v>10700</v>
      </c>
      <c r="C68" s="172">
        <f>C69+C70</f>
        <v>-8522</v>
      </c>
      <c r="D68" s="172">
        <f t="shared" si="5"/>
        <v>2178</v>
      </c>
      <c r="F68" s="172">
        <f t="shared" si="3"/>
        <v>0</v>
      </c>
      <c r="G68" s="173" t="str">
        <f t="shared" si="4"/>
        <v/>
      </c>
    </row>
    <row r="69" spans="1:7" x14ac:dyDescent="0.2">
      <c r="A69" s="168" t="s">
        <v>141</v>
      </c>
      <c r="B69" s="169">
        <v>957</v>
      </c>
      <c r="C69" s="169">
        <v>-918</v>
      </c>
      <c r="D69" s="169">
        <f t="shared" si="5"/>
        <v>39</v>
      </c>
      <c r="F69" s="169">
        <f t="shared" si="3"/>
        <v>0</v>
      </c>
      <c r="G69" s="170" t="str">
        <f t="shared" si="4"/>
        <v/>
      </c>
    </row>
    <row r="70" spans="1:7" x14ac:dyDescent="0.2">
      <c r="A70" s="165" t="s">
        <v>142</v>
      </c>
      <c r="B70" s="166">
        <v>9743</v>
      </c>
      <c r="C70" s="166">
        <v>-7604</v>
      </c>
      <c r="D70" s="166">
        <f t="shared" si="5"/>
        <v>2139</v>
      </c>
      <c r="F70" s="166">
        <f t="shared" si="3"/>
        <v>0</v>
      </c>
      <c r="G70" s="167" t="str">
        <f t="shared" si="4"/>
        <v/>
      </c>
    </row>
    <row r="71" spans="1:7" x14ac:dyDescent="0.2">
      <c r="A71" s="165"/>
      <c r="B71" s="166"/>
      <c r="C71" s="166"/>
      <c r="D71" s="166">
        <f t="shared" si="5"/>
        <v>0</v>
      </c>
      <c r="F71" s="166">
        <f t="shared" si="3"/>
        <v>0</v>
      </c>
      <c r="G71" s="167" t="str">
        <f t="shared" si="4"/>
        <v/>
      </c>
    </row>
  </sheetData>
  <mergeCells count="3">
    <mergeCell ref="B3:D3"/>
    <mergeCell ref="E3:E4"/>
    <mergeCell ref="F3:G3"/>
  </mergeCells>
  <pageMargins left="1.1811023622047245" right="0.47244094488188981" top="0.47244094488188981" bottom="0.98425196850393704" header="0.51181102362204722" footer="0.51181102362204722"/>
  <pageSetup paperSize="9" scale="70" fitToHeight="0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52.7109375" style="19" customWidth="1"/>
    <col min="2" max="2" width="11.140625" style="19" bestFit="1" customWidth="1"/>
    <col min="3" max="3" width="10.42578125" style="19" hidden="1" customWidth="1"/>
    <col min="4" max="4" width="12.5703125" style="19" customWidth="1"/>
    <col min="5" max="5" width="11.140625" style="19" bestFit="1" customWidth="1"/>
    <col min="6" max="16384" width="9.140625" style="19"/>
  </cols>
  <sheetData>
    <row r="1" spans="1:7" ht="15" x14ac:dyDescent="0.25">
      <c r="A1" s="211" t="s">
        <v>178</v>
      </c>
      <c r="G1" s="2" t="s">
        <v>175</v>
      </c>
    </row>
    <row r="2" spans="1:7" x14ac:dyDescent="0.2">
      <c r="E2" s="349" t="s">
        <v>33</v>
      </c>
      <c r="G2" s="2"/>
    </row>
    <row r="3" spans="1:7" ht="14.25" x14ac:dyDescent="0.2">
      <c r="A3" s="178"/>
      <c r="B3" s="374">
        <v>2016</v>
      </c>
      <c r="C3" s="375"/>
      <c r="D3" s="376"/>
      <c r="E3" s="377" t="s">
        <v>138</v>
      </c>
      <c r="F3" s="379" t="s">
        <v>139</v>
      </c>
      <c r="G3" s="379"/>
    </row>
    <row r="4" spans="1:7" ht="25.5" x14ac:dyDescent="0.2">
      <c r="A4" s="178"/>
      <c r="B4" s="151" t="s">
        <v>134</v>
      </c>
      <c r="C4" s="152" t="s">
        <v>135</v>
      </c>
      <c r="D4" s="153" t="s">
        <v>136</v>
      </c>
      <c r="E4" s="378"/>
      <c r="F4" s="154" t="s">
        <v>32</v>
      </c>
      <c r="G4" s="154" t="s">
        <v>137</v>
      </c>
    </row>
    <row r="5" spans="1:7" x14ac:dyDescent="0.2">
      <c r="A5" s="37" t="s">
        <v>168</v>
      </c>
      <c r="B5" s="179">
        <f>B6+B7</f>
        <v>0</v>
      </c>
      <c r="C5" s="180">
        <f>C6+C7</f>
        <v>0</v>
      </c>
      <c r="D5" s="180">
        <f t="shared" ref="D5:D14" si="0">SUM(B5:C5)</f>
        <v>0</v>
      </c>
      <c r="F5" s="179">
        <f t="shared" ref="F5:F19" si="1">IF(E5=0,0,E5-D5)</f>
        <v>0</v>
      </c>
      <c r="G5" s="149" t="str">
        <f t="shared" ref="G5:G19" si="2">IF(E5=0,"",F5/D5)</f>
        <v/>
      </c>
    </row>
    <row r="6" spans="1:7" x14ac:dyDescent="0.2">
      <c r="A6" s="181" t="s">
        <v>169</v>
      </c>
      <c r="B6" s="182"/>
      <c r="C6" s="183"/>
      <c r="D6" s="183">
        <f t="shared" si="0"/>
        <v>0</v>
      </c>
      <c r="F6" s="182">
        <f t="shared" si="1"/>
        <v>0</v>
      </c>
      <c r="G6" s="184" t="str">
        <f t="shared" si="2"/>
        <v/>
      </c>
    </row>
    <row r="7" spans="1:7" x14ac:dyDescent="0.2">
      <c r="A7" s="185" t="s">
        <v>170</v>
      </c>
      <c r="B7" s="182"/>
      <c r="C7" s="182"/>
      <c r="D7" s="182">
        <f t="shared" si="0"/>
        <v>0</v>
      </c>
      <c r="F7" s="182">
        <f t="shared" si="1"/>
        <v>0</v>
      </c>
      <c r="G7" s="184" t="str">
        <f t="shared" si="2"/>
        <v/>
      </c>
    </row>
    <row r="8" spans="1:7" x14ac:dyDescent="0.2">
      <c r="A8" s="187"/>
      <c r="B8" s="183"/>
      <c r="C8" s="188"/>
      <c r="D8" s="188">
        <f t="shared" si="0"/>
        <v>0</v>
      </c>
      <c r="F8" s="183">
        <f t="shared" si="1"/>
        <v>0</v>
      </c>
      <c r="G8" s="189" t="str">
        <f t="shared" si="2"/>
        <v/>
      </c>
    </row>
    <row r="9" spans="1:7" x14ac:dyDescent="0.2">
      <c r="A9" s="37" t="s">
        <v>171</v>
      </c>
      <c r="B9" s="180">
        <f>B11</f>
        <v>0</v>
      </c>
      <c r="C9" s="180"/>
      <c r="D9" s="180">
        <f t="shared" si="0"/>
        <v>0</v>
      </c>
      <c r="F9" s="180">
        <f t="shared" si="1"/>
        <v>0</v>
      </c>
      <c r="G9" s="190" t="str">
        <f t="shared" si="2"/>
        <v/>
      </c>
    </row>
    <row r="10" spans="1:7" x14ac:dyDescent="0.2">
      <c r="A10" s="181" t="s">
        <v>169</v>
      </c>
      <c r="B10" s="182"/>
      <c r="C10" s="183"/>
      <c r="D10" s="183">
        <f t="shared" ref="D10" si="3">SUM(B10:C10)</f>
        <v>0</v>
      </c>
      <c r="F10" s="182">
        <f t="shared" ref="F10" si="4">IF(E10=0,0,E10-D10)</f>
        <v>0</v>
      </c>
      <c r="G10" s="184" t="str">
        <f t="shared" ref="G10" si="5">IF(E10=0,"",F10/D10)</f>
        <v/>
      </c>
    </row>
    <row r="11" spans="1:7" x14ac:dyDescent="0.2">
      <c r="A11" s="191" t="s">
        <v>170</v>
      </c>
      <c r="B11" s="192"/>
      <c r="C11" s="192"/>
      <c r="D11" s="192">
        <f t="shared" si="0"/>
        <v>0</v>
      </c>
      <c r="F11" s="192">
        <f t="shared" si="1"/>
        <v>0</v>
      </c>
      <c r="G11" s="193" t="str">
        <f t="shared" si="2"/>
        <v/>
      </c>
    </row>
    <row r="12" spans="1:7" x14ac:dyDescent="0.2">
      <c r="A12" s="187"/>
      <c r="B12" s="183"/>
      <c r="C12" s="188"/>
      <c r="D12" s="188">
        <f t="shared" si="0"/>
        <v>0</v>
      </c>
      <c r="F12" s="183">
        <f t="shared" si="1"/>
        <v>0</v>
      </c>
      <c r="G12" s="189" t="str">
        <f t="shared" si="2"/>
        <v/>
      </c>
    </row>
    <row r="13" spans="1:7" x14ac:dyDescent="0.2">
      <c r="A13" s="37" t="s">
        <v>172</v>
      </c>
      <c r="B13" s="195">
        <f>B14</f>
        <v>12569</v>
      </c>
      <c r="C13" s="195">
        <f>C14</f>
        <v>26010</v>
      </c>
      <c r="D13" s="195">
        <f t="shared" si="0"/>
        <v>38579</v>
      </c>
      <c r="F13" s="195">
        <f t="shared" si="1"/>
        <v>0</v>
      </c>
      <c r="G13" s="196" t="str">
        <f t="shared" si="2"/>
        <v/>
      </c>
    </row>
    <row r="14" spans="1:7" x14ac:dyDescent="0.2">
      <c r="A14" s="187" t="s">
        <v>169</v>
      </c>
      <c r="B14" s="182">
        <f>B15</f>
        <v>12569</v>
      </c>
      <c r="C14" s="182">
        <f>C15</f>
        <v>26010</v>
      </c>
      <c r="D14" s="182">
        <f t="shared" si="0"/>
        <v>38579</v>
      </c>
      <c r="F14" s="182">
        <f t="shared" si="1"/>
        <v>0</v>
      </c>
      <c r="G14" s="184" t="str">
        <f t="shared" si="2"/>
        <v/>
      </c>
    </row>
    <row r="15" spans="1:7" x14ac:dyDescent="0.2">
      <c r="A15" s="198" t="s">
        <v>193</v>
      </c>
      <c r="B15" s="188">
        <f>B16</f>
        <v>12569</v>
      </c>
      <c r="C15" s="199">
        <f>SUM(C16:C17)</f>
        <v>26010</v>
      </c>
      <c r="D15" s="199">
        <f t="shared" ref="D15:D19" si="6">SUM(B15:C15)</f>
        <v>38579</v>
      </c>
      <c r="F15" s="188">
        <f t="shared" si="1"/>
        <v>0</v>
      </c>
      <c r="G15" s="194" t="str">
        <f t="shared" si="2"/>
        <v/>
      </c>
    </row>
    <row r="16" spans="1:7" x14ac:dyDescent="0.2">
      <c r="A16" s="202" t="s">
        <v>173</v>
      </c>
      <c r="B16" s="200">
        <v>12569</v>
      </c>
      <c r="C16" s="186"/>
      <c r="D16" s="186">
        <f t="shared" si="6"/>
        <v>12569</v>
      </c>
      <c r="F16" s="200">
        <f t="shared" si="1"/>
        <v>0</v>
      </c>
      <c r="G16" s="201" t="str">
        <f t="shared" si="2"/>
        <v/>
      </c>
    </row>
    <row r="17" spans="1:7" ht="24" x14ac:dyDescent="0.2">
      <c r="A17" s="202" t="s">
        <v>174</v>
      </c>
      <c r="B17" s="202"/>
      <c r="C17" s="186">
        <v>26010</v>
      </c>
      <c r="D17" s="186">
        <f t="shared" si="6"/>
        <v>26010</v>
      </c>
      <c r="F17" s="202">
        <f t="shared" si="1"/>
        <v>0</v>
      </c>
      <c r="G17" s="197" t="str">
        <f t="shared" si="2"/>
        <v/>
      </c>
    </row>
    <row r="18" spans="1:7" x14ac:dyDescent="0.2">
      <c r="A18" s="203"/>
      <c r="B18" s="183"/>
      <c r="C18" s="204"/>
      <c r="D18" s="204">
        <f t="shared" si="6"/>
        <v>0</v>
      </c>
      <c r="F18" s="183">
        <f t="shared" si="1"/>
        <v>0</v>
      </c>
      <c r="G18" s="189" t="str">
        <f t="shared" si="2"/>
        <v/>
      </c>
    </row>
    <row r="19" spans="1:7" x14ac:dyDescent="0.2">
      <c r="A19" s="206" t="s">
        <v>170</v>
      </c>
      <c r="B19" s="182"/>
      <c r="C19" s="182"/>
      <c r="D19" s="182">
        <f t="shared" si="6"/>
        <v>0</v>
      </c>
      <c r="F19" s="182">
        <f t="shared" si="1"/>
        <v>0</v>
      </c>
      <c r="G19" s="184" t="str">
        <f t="shared" si="2"/>
        <v/>
      </c>
    </row>
    <row r="20" spans="1:7" x14ac:dyDescent="0.2">
      <c r="A20" s="74"/>
      <c r="B20" s="200"/>
      <c r="C20" s="207"/>
      <c r="D20" s="205">
        <f t="shared" ref="D20" si="7">SUM(B20:C20)</f>
        <v>0</v>
      </c>
      <c r="F20" s="200">
        <f t="shared" ref="F20:F21" si="8">IF(E20=0,0,E20-D20)</f>
        <v>0</v>
      </c>
      <c r="G20" s="201" t="str">
        <f t="shared" ref="G20:G21" si="9">IF(E20=0,"",F20/D20)</f>
        <v/>
      </c>
    </row>
    <row r="21" spans="1:7" x14ac:dyDescent="0.2">
      <c r="A21" s="208" t="s">
        <v>79</v>
      </c>
      <c r="B21" s="195">
        <f>B5+B13+B9</f>
        <v>12569</v>
      </c>
      <c r="C21" s="195">
        <f>C5+C13+C9</f>
        <v>26010</v>
      </c>
      <c r="D21" s="195">
        <f>D5+D13+D9</f>
        <v>38579</v>
      </c>
      <c r="E21" s="209"/>
      <c r="F21" s="195">
        <f t="shared" si="8"/>
        <v>0</v>
      </c>
      <c r="G21" s="196" t="str">
        <f t="shared" si="9"/>
        <v/>
      </c>
    </row>
  </sheetData>
  <mergeCells count="3">
    <mergeCell ref="B3:D3"/>
    <mergeCell ref="E3:E4"/>
    <mergeCell ref="F3:G3"/>
  </mergeCells>
  <pageMargins left="1.1811023622047245" right="0.47244094488188981" top="0.47244094488188981" bottom="0.98425196850393704" header="0.51181102362204722" footer="0.51181102362204722"/>
  <pageSetup paperSize="9" scale="70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Zeros="0" zoomScaleNormal="100" zoomScaleSheetLayoutView="85" workbookViewId="0">
      <pane xSplit="4" ySplit="5" topLeftCell="E6" activePane="bottomRight" state="frozen"/>
      <selection pane="topRight" activeCell="E1" sqref="E1"/>
      <selection pane="bottomLeft" activeCell="A4" sqref="A4"/>
      <selection pane="bottomRight" activeCell="C1" sqref="C1"/>
    </sheetView>
  </sheetViews>
  <sheetFormatPr defaultColWidth="9.140625" defaultRowHeight="12.75" x14ac:dyDescent="0.2"/>
  <cols>
    <col min="1" max="1" width="7.28515625" style="215" hidden="1" customWidth="1"/>
    <col min="2" max="2" width="9.140625" style="215" hidden="1" customWidth="1"/>
    <col min="3" max="3" width="40.28515625" style="187" customWidth="1"/>
    <col min="4" max="4" width="14.5703125" style="217" customWidth="1"/>
    <col min="5" max="5" width="12.7109375" style="215" hidden="1" customWidth="1"/>
    <col min="6" max="6" width="14.140625" style="217" customWidth="1"/>
    <col min="7" max="7" width="11.42578125" style="215" customWidth="1"/>
    <col min="8" max="8" width="9.85546875" style="215" bestFit="1" customWidth="1"/>
    <col min="9" max="9" width="9.140625" style="215"/>
    <col min="10" max="10" width="12.140625" style="215" customWidth="1"/>
    <col min="11" max="11" width="38.7109375" style="215" customWidth="1"/>
    <col min="12" max="16384" width="9.140625" style="215"/>
  </cols>
  <sheetData>
    <row r="1" spans="3:17" ht="15" x14ac:dyDescent="0.25">
      <c r="C1" s="216" t="s">
        <v>104</v>
      </c>
      <c r="K1" s="2" t="s">
        <v>275</v>
      </c>
    </row>
    <row r="2" spans="3:17" x14ac:dyDescent="0.2">
      <c r="G2" s="433" t="s">
        <v>323</v>
      </c>
    </row>
    <row r="3" spans="3:17" ht="15" customHeight="1" x14ac:dyDescent="0.25">
      <c r="C3" s="216"/>
      <c r="D3" s="380">
        <v>2016</v>
      </c>
      <c r="E3" s="381"/>
      <c r="F3" s="381"/>
      <c r="G3" s="318">
        <v>2017</v>
      </c>
      <c r="H3" s="382" t="s">
        <v>179</v>
      </c>
      <c r="I3" s="383"/>
      <c r="J3" s="380">
        <v>2017</v>
      </c>
      <c r="K3" s="384"/>
    </row>
    <row r="4" spans="3:17" ht="12.75" customHeight="1" x14ac:dyDescent="0.2">
      <c r="D4" s="379" t="s">
        <v>134</v>
      </c>
      <c r="E4" s="210" t="s">
        <v>135</v>
      </c>
      <c r="F4" s="379" t="s">
        <v>136</v>
      </c>
      <c r="G4" s="379" t="s">
        <v>180</v>
      </c>
      <c r="H4" s="379" t="s">
        <v>32</v>
      </c>
      <c r="I4" s="379" t="s">
        <v>137</v>
      </c>
      <c r="J4" s="379" t="s">
        <v>181</v>
      </c>
      <c r="K4" s="379" t="s">
        <v>182</v>
      </c>
    </row>
    <row r="5" spans="3:17" x14ac:dyDescent="0.2">
      <c r="C5" s="218"/>
      <c r="D5" s="379"/>
      <c r="E5" s="210"/>
      <c r="F5" s="379"/>
      <c r="G5" s="379"/>
      <c r="H5" s="379"/>
      <c r="I5" s="379"/>
      <c r="J5" s="379"/>
      <c r="K5" s="379"/>
    </row>
    <row r="6" spans="3:17" x14ac:dyDescent="0.2">
      <c r="C6" s="233"/>
      <c r="D6" s="227"/>
      <c r="E6" s="222"/>
      <c r="F6" s="227">
        <f t="shared" ref="F6:F75" si="0">SUM(D6:E6)</f>
        <v>0</v>
      </c>
      <c r="H6" s="227">
        <f t="shared" ref="H6:H74" si="1">IF(G6=0,0,G6-F6)</f>
        <v>0</v>
      </c>
      <c r="I6" s="228" t="str">
        <f t="shared" ref="I6:I74" si="2">IF(G6=0,"",H6/F6)</f>
        <v/>
      </c>
    </row>
    <row r="7" spans="3:17" ht="15.75" x14ac:dyDescent="0.2">
      <c r="C7" s="253" t="s">
        <v>193</v>
      </c>
      <c r="D7" s="271"/>
      <c r="E7" s="270"/>
      <c r="F7" s="271">
        <f t="shared" si="0"/>
        <v>0</v>
      </c>
      <c r="H7" s="271">
        <f t="shared" si="1"/>
        <v>0</v>
      </c>
      <c r="I7" s="272" t="str">
        <f t="shared" si="2"/>
        <v/>
      </c>
    </row>
    <row r="8" spans="3:17" x14ac:dyDescent="0.2">
      <c r="C8" s="273"/>
      <c r="D8" s="227"/>
      <c r="E8" s="246"/>
      <c r="F8" s="227">
        <f t="shared" si="0"/>
        <v>0</v>
      </c>
      <c r="H8" s="227">
        <f t="shared" si="1"/>
        <v>0</v>
      </c>
      <c r="I8" s="228" t="str">
        <f t="shared" si="2"/>
        <v/>
      </c>
    </row>
    <row r="9" spans="3:17" x14ac:dyDescent="0.2">
      <c r="C9" s="248" t="s">
        <v>80</v>
      </c>
      <c r="D9" s="274">
        <f>D17+D167</f>
        <v>30442649</v>
      </c>
      <c r="E9" s="274">
        <f>E17+E167</f>
        <v>558078</v>
      </c>
      <c r="F9" s="274">
        <f t="shared" si="0"/>
        <v>31000727</v>
      </c>
      <c r="H9" s="274">
        <f t="shared" si="1"/>
        <v>0</v>
      </c>
      <c r="I9" s="275" t="str">
        <f t="shared" si="2"/>
        <v/>
      </c>
    </row>
    <row r="10" spans="3:17" x14ac:dyDescent="0.2">
      <c r="C10" s="221" t="s">
        <v>183</v>
      </c>
      <c r="D10" s="261">
        <v>1399000</v>
      </c>
      <c r="F10" s="261">
        <f t="shared" si="0"/>
        <v>1399000</v>
      </c>
      <c r="H10" s="261">
        <f t="shared" si="1"/>
        <v>0</v>
      </c>
      <c r="I10" s="265" t="str">
        <f t="shared" si="2"/>
        <v/>
      </c>
    </row>
    <row r="11" spans="3:17" x14ac:dyDescent="0.2">
      <c r="C11" s="249" t="s">
        <v>184</v>
      </c>
      <c r="D11" s="274">
        <f>D12+D13+D14</f>
        <v>30442649</v>
      </c>
      <c r="E11" s="274">
        <f>E12+E13+E14</f>
        <v>558078</v>
      </c>
      <c r="F11" s="274">
        <f t="shared" si="0"/>
        <v>31000727</v>
      </c>
      <c r="H11" s="274">
        <f t="shared" si="1"/>
        <v>0</v>
      </c>
      <c r="I11" s="275" t="str">
        <f t="shared" si="2"/>
        <v/>
      </c>
    </row>
    <row r="12" spans="3:17" x14ac:dyDescent="0.2">
      <c r="C12" s="250" t="s">
        <v>185</v>
      </c>
      <c r="D12" s="276">
        <v>2585381</v>
      </c>
      <c r="E12" s="277">
        <v>44772</v>
      </c>
      <c r="F12" s="276">
        <f t="shared" si="0"/>
        <v>2630153</v>
      </c>
      <c r="H12" s="276">
        <f t="shared" si="1"/>
        <v>0</v>
      </c>
      <c r="I12" s="278" t="str">
        <f t="shared" si="2"/>
        <v/>
      </c>
    </row>
    <row r="13" spans="3:17" x14ac:dyDescent="0.2">
      <c r="C13" s="251" t="s">
        <v>189</v>
      </c>
      <c r="D13" s="276">
        <v>12569</v>
      </c>
      <c r="E13" s="277">
        <v>26010</v>
      </c>
      <c r="F13" s="276">
        <f t="shared" si="0"/>
        <v>38579</v>
      </c>
      <c r="H13" s="276">
        <f t="shared" si="1"/>
        <v>0</v>
      </c>
      <c r="I13" s="278" t="str">
        <f t="shared" si="2"/>
        <v/>
      </c>
    </row>
    <row r="14" spans="3:17" x14ac:dyDescent="0.2">
      <c r="C14" s="251" t="s">
        <v>186</v>
      </c>
      <c r="D14" s="276">
        <f>D9-D12-D13</f>
        <v>27844699</v>
      </c>
      <c r="E14" s="277">
        <f>E9-E12-E13</f>
        <v>487296</v>
      </c>
      <c r="F14" s="276">
        <f t="shared" si="0"/>
        <v>28331995</v>
      </c>
      <c r="H14" s="276">
        <f t="shared" si="1"/>
        <v>0</v>
      </c>
      <c r="I14" s="278" t="str">
        <f t="shared" si="2"/>
        <v/>
      </c>
    </row>
    <row r="15" spans="3:17" s="223" customFormat="1" x14ac:dyDescent="0.2">
      <c r="C15" s="224" t="s">
        <v>187</v>
      </c>
      <c r="D15" s="225">
        <f>D19+D63+D83+D136+D172+D177+D204+D215+D218+D253</f>
        <v>6578277</v>
      </c>
      <c r="E15" s="225">
        <f>E19+E63+E83+E136+E172+E177+E204+E215+E218+E253</f>
        <v>191583</v>
      </c>
      <c r="F15" s="225">
        <f t="shared" si="0"/>
        <v>6769860</v>
      </c>
      <c r="G15" s="225"/>
      <c r="H15" s="225">
        <f t="shared" si="1"/>
        <v>0</v>
      </c>
      <c r="I15" s="226" t="str">
        <f t="shared" si="2"/>
        <v/>
      </c>
      <c r="J15" s="225"/>
      <c r="K15" s="225"/>
      <c r="L15" s="225"/>
      <c r="M15" s="225"/>
      <c r="N15" s="226"/>
      <c r="Q15" s="222"/>
    </row>
    <row r="16" spans="3:17" x14ac:dyDescent="0.2">
      <c r="C16" s="236"/>
      <c r="D16" s="279"/>
      <c r="F16" s="279">
        <f t="shared" si="0"/>
        <v>0</v>
      </c>
      <c r="H16" s="279">
        <f t="shared" si="1"/>
        <v>0</v>
      </c>
      <c r="I16" s="280" t="str">
        <f t="shared" si="2"/>
        <v/>
      </c>
    </row>
    <row r="17" spans="1:9" ht="15" x14ac:dyDescent="0.2">
      <c r="A17" s="215" t="s">
        <v>194</v>
      </c>
      <c r="B17" s="215" t="s">
        <v>193</v>
      </c>
      <c r="C17" s="255" t="s">
        <v>195</v>
      </c>
      <c r="D17" s="281">
        <f>D18+D62+D82+D135</f>
        <v>13595226</v>
      </c>
      <c r="E17" s="281">
        <f>E18+E62+E82+E135</f>
        <v>302187</v>
      </c>
      <c r="F17" s="281">
        <f t="shared" si="0"/>
        <v>13897413</v>
      </c>
      <c r="H17" s="281">
        <f t="shared" si="1"/>
        <v>0</v>
      </c>
      <c r="I17" s="282" t="str">
        <f t="shared" si="2"/>
        <v/>
      </c>
    </row>
    <row r="18" spans="1:9" x14ac:dyDescent="0.2">
      <c r="C18" s="252" t="s">
        <v>196</v>
      </c>
      <c r="D18" s="219">
        <f>D21+D24+D27+D31+D35+D40+D43+D52+D59</f>
        <v>4455703</v>
      </c>
      <c r="E18" s="219">
        <f>E21+E24+E27+E31+E35+E40+E43+E52+E59</f>
        <v>59896</v>
      </c>
      <c r="F18" s="219">
        <f t="shared" si="0"/>
        <v>4515599</v>
      </c>
      <c r="H18" s="219">
        <f t="shared" si="1"/>
        <v>0</v>
      </c>
      <c r="I18" s="220" t="str">
        <f t="shared" si="2"/>
        <v/>
      </c>
    </row>
    <row r="19" spans="1:9" x14ac:dyDescent="0.2">
      <c r="C19" s="237" t="s">
        <v>188</v>
      </c>
      <c r="D19" s="260">
        <f>+D28+D32+D44+D60</f>
        <v>1683148</v>
      </c>
      <c r="E19" s="260">
        <f>+E28+E32+E44+E60</f>
        <v>44765</v>
      </c>
      <c r="F19" s="260">
        <f t="shared" si="0"/>
        <v>1727913</v>
      </c>
      <c r="H19" s="260">
        <f t="shared" si="1"/>
        <v>0</v>
      </c>
      <c r="I19" s="263" t="str">
        <f t="shared" si="2"/>
        <v/>
      </c>
    </row>
    <row r="20" spans="1:9" x14ac:dyDescent="0.2">
      <c r="C20" s="257" t="s">
        <v>191</v>
      </c>
      <c r="D20" s="227"/>
      <c r="F20" s="227">
        <f t="shared" si="0"/>
        <v>0</v>
      </c>
      <c r="H20" s="227">
        <f t="shared" si="1"/>
        <v>0</v>
      </c>
      <c r="I20" s="228" t="str">
        <f t="shared" si="2"/>
        <v/>
      </c>
    </row>
    <row r="21" spans="1:9" x14ac:dyDescent="0.2">
      <c r="C21" s="258" t="s">
        <v>197</v>
      </c>
      <c r="D21" s="227">
        <v>1148509</v>
      </c>
      <c r="E21" s="222"/>
      <c r="F21" s="227">
        <f t="shared" si="0"/>
        <v>1148509</v>
      </c>
      <c r="H21" s="227">
        <f t="shared" si="1"/>
        <v>0</v>
      </c>
      <c r="I21" s="228" t="str">
        <f t="shared" si="2"/>
        <v/>
      </c>
    </row>
    <row r="22" spans="1:9" x14ac:dyDescent="0.2">
      <c r="C22" s="283"/>
      <c r="D22" s="227"/>
      <c r="E22" s="222"/>
      <c r="F22" s="227">
        <f t="shared" si="0"/>
        <v>0</v>
      </c>
      <c r="H22" s="227">
        <f t="shared" si="1"/>
        <v>0</v>
      </c>
      <c r="I22" s="228" t="str">
        <f t="shared" si="2"/>
        <v/>
      </c>
    </row>
    <row r="23" spans="1:9" x14ac:dyDescent="0.2">
      <c r="C23" s="257" t="s">
        <v>191</v>
      </c>
      <c r="D23" s="227"/>
      <c r="E23" s="222"/>
      <c r="F23" s="227">
        <f t="shared" si="0"/>
        <v>0</v>
      </c>
      <c r="H23" s="227">
        <f t="shared" si="1"/>
        <v>0</v>
      </c>
      <c r="I23" s="228" t="str">
        <f t="shared" si="2"/>
        <v/>
      </c>
    </row>
    <row r="24" spans="1:9" x14ac:dyDescent="0.2">
      <c r="C24" s="258" t="s">
        <v>198</v>
      </c>
      <c r="D24" s="227">
        <v>49020</v>
      </c>
      <c r="E24" s="222"/>
      <c r="F24" s="227">
        <f t="shared" si="0"/>
        <v>49020</v>
      </c>
      <c r="H24" s="227">
        <f t="shared" si="1"/>
        <v>0</v>
      </c>
      <c r="I24" s="228" t="str">
        <f t="shared" si="2"/>
        <v/>
      </c>
    </row>
    <row r="25" spans="1:9" x14ac:dyDescent="0.2">
      <c r="C25" s="283"/>
      <c r="D25" s="227"/>
      <c r="E25" s="222"/>
      <c r="F25" s="227">
        <f t="shared" si="0"/>
        <v>0</v>
      </c>
      <c r="H25" s="227">
        <f t="shared" si="1"/>
        <v>0</v>
      </c>
      <c r="I25" s="228" t="str">
        <f t="shared" si="2"/>
        <v/>
      </c>
    </row>
    <row r="26" spans="1:9" x14ac:dyDescent="0.2">
      <c r="C26" s="257" t="s">
        <v>191</v>
      </c>
      <c r="D26" s="227"/>
      <c r="E26" s="222"/>
      <c r="F26" s="227">
        <f t="shared" si="0"/>
        <v>0</v>
      </c>
      <c r="H26" s="227">
        <f t="shared" si="1"/>
        <v>0</v>
      </c>
      <c r="I26" s="228" t="str">
        <f t="shared" si="2"/>
        <v/>
      </c>
    </row>
    <row r="27" spans="1:9" x14ac:dyDescent="0.2">
      <c r="C27" s="258" t="s">
        <v>199</v>
      </c>
      <c r="D27" s="229">
        <v>197962</v>
      </c>
      <c r="E27" s="222"/>
      <c r="F27" s="229">
        <f t="shared" si="0"/>
        <v>197962</v>
      </c>
      <c r="H27" s="229">
        <f t="shared" si="1"/>
        <v>0</v>
      </c>
      <c r="I27" s="230" t="str">
        <f t="shared" si="2"/>
        <v/>
      </c>
    </row>
    <row r="28" spans="1:9" x14ac:dyDescent="0.2">
      <c r="C28" s="239" t="s">
        <v>188</v>
      </c>
      <c r="D28" s="231">
        <v>16250</v>
      </c>
      <c r="E28" s="256"/>
      <c r="F28" s="231">
        <f t="shared" si="0"/>
        <v>16250</v>
      </c>
      <c r="H28" s="231">
        <f t="shared" si="1"/>
        <v>0</v>
      </c>
      <c r="I28" s="232" t="str">
        <f t="shared" si="2"/>
        <v/>
      </c>
    </row>
    <row r="29" spans="1:9" x14ac:dyDescent="0.2">
      <c r="C29" s="284"/>
      <c r="D29" s="227"/>
      <c r="E29" s="222"/>
      <c r="F29" s="227">
        <f t="shared" si="0"/>
        <v>0</v>
      </c>
      <c r="H29" s="227">
        <f t="shared" si="1"/>
        <v>0</v>
      </c>
      <c r="I29" s="228" t="str">
        <f t="shared" si="2"/>
        <v/>
      </c>
    </row>
    <row r="30" spans="1:9" x14ac:dyDescent="0.2">
      <c r="C30" s="257" t="s">
        <v>191</v>
      </c>
      <c r="D30" s="227"/>
      <c r="E30" s="222"/>
      <c r="F30" s="227">
        <f t="shared" si="0"/>
        <v>0</v>
      </c>
      <c r="H30" s="227">
        <f t="shared" si="1"/>
        <v>0</v>
      </c>
      <c r="I30" s="228" t="str">
        <f t="shared" si="2"/>
        <v/>
      </c>
    </row>
    <row r="31" spans="1:9" ht="25.5" x14ac:dyDescent="0.2">
      <c r="C31" s="258" t="s">
        <v>200</v>
      </c>
      <c r="D31" s="227">
        <v>484786</v>
      </c>
      <c r="E31" s="222"/>
      <c r="F31" s="227">
        <f t="shared" si="0"/>
        <v>484786</v>
      </c>
      <c r="H31" s="227">
        <f t="shared" si="1"/>
        <v>0</v>
      </c>
      <c r="I31" s="228" t="str">
        <f t="shared" si="2"/>
        <v/>
      </c>
    </row>
    <row r="32" spans="1:9" x14ac:dyDescent="0.2">
      <c r="C32" s="239" t="s">
        <v>188</v>
      </c>
      <c r="D32" s="231">
        <v>333725</v>
      </c>
      <c r="E32" s="256"/>
      <c r="F32" s="231">
        <f t="shared" si="0"/>
        <v>333725</v>
      </c>
      <c r="H32" s="231">
        <f t="shared" si="1"/>
        <v>0</v>
      </c>
      <c r="I32" s="232" t="str">
        <f t="shared" si="2"/>
        <v/>
      </c>
    </row>
    <row r="33" spans="3:17" x14ac:dyDescent="0.2">
      <c r="C33" s="283"/>
      <c r="D33" s="227"/>
      <c r="E33" s="222"/>
      <c r="F33" s="227">
        <f t="shared" si="0"/>
        <v>0</v>
      </c>
      <c r="H33" s="227">
        <f t="shared" si="1"/>
        <v>0</v>
      </c>
      <c r="I33" s="228" t="str">
        <f t="shared" si="2"/>
        <v/>
      </c>
    </row>
    <row r="34" spans="3:17" x14ac:dyDescent="0.2">
      <c r="C34" s="257" t="s">
        <v>191</v>
      </c>
      <c r="D34" s="227"/>
      <c r="E34" s="222"/>
      <c r="F34" s="227">
        <f t="shared" si="0"/>
        <v>0</v>
      </c>
      <c r="H34" s="227">
        <f t="shared" si="1"/>
        <v>0</v>
      </c>
      <c r="I34" s="228" t="str">
        <f t="shared" si="2"/>
        <v/>
      </c>
    </row>
    <row r="35" spans="3:17" x14ac:dyDescent="0.2">
      <c r="C35" s="258" t="s">
        <v>201</v>
      </c>
      <c r="D35" s="229">
        <v>167865</v>
      </c>
      <c r="E35" s="222"/>
      <c r="F35" s="229">
        <f t="shared" si="0"/>
        <v>167865</v>
      </c>
      <c r="H35" s="229">
        <f t="shared" si="1"/>
        <v>0</v>
      </c>
      <c r="I35" s="230" t="str">
        <f t="shared" si="2"/>
        <v/>
      </c>
    </row>
    <row r="36" spans="3:17" s="332" customFormat="1" ht="24" x14ac:dyDescent="0.2">
      <c r="C36" s="333" t="s">
        <v>276</v>
      </c>
      <c r="D36" s="334">
        <v>107404</v>
      </c>
      <c r="E36" s="322"/>
      <c r="F36" s="322">
        <f t="shared" si="0"/>
        <v>107404</v>
      </c>
      <c r="G36" s="334"/>
      <c r="H36" s="334"/>
      <c r="I36" s="334"/>
      <c r="J36" s="334"/>
      <c r="K36" s="334"/>
      <c r="L36" s="334"/>
      <c r="M36" s="334"/>
      <c r="N36" s="334"/>
      <c r="O36" s="335"/>
      <c r="P36" s="334"/>
      <c r="Q36" s="336"/>
    </row>
    <row r="37" spans="3:17" s="332" customFormat="1" ht="27" customHeight="1" x14ac:dyDescent="0.2">
      <c r="C37" s="333" t="s">
        <v>277</v>
      </c>
      <c r="D37" s="334">
        <v>60461</v>
      </c>
      <c r="E37" s="322"/>
      <c r="F37" s="322">
        <f t="shared" si="0"/>
        <v>60461</v>
      </c>
      <c r="G37" s="334"/>
      <c r="H37" s="334"/>
      <c r="I37" s="334"/>
      <c r="J37" s="334"/>
      <c r="K37" s="334"/>
      <c r="L37" s="334"/>
      <c r="M37" s="334"/>
      <c r="N37" s="334"/>
      <c r="O37" s="335"/>
      <c r="P37" s="334"/>
      <c r="Q37" s="336"/>
    </row>
    <row r="38" spans="3:17" x14ac:dyDescent="0.2">
      <c r="C38" s="285"/>
      <c r="D38" s="227"/>
      <c r="E38" s="222"/>
      <c r="F38" s="227">
        <f t="shared" si="0"/>
        <v>0</v>
      </c>
      <c r="H38" s="227">
        <f t="shared" si="1"/>
        <v>0</v>
      </c>
      <c r="I38" s="228" t="str">
        <f t="shared" si="2"/>
        <v/>
      </c>
    </row>
    <row r="39" spans="3:17" x14ac:dyDescent="0.2">
      <c r="C39" s="257" t="s">
        <v>191</v>
      </c>
      <c r="D39" s="227"/>
      <c r="E39" s="222"/>
      <c r="F39" s="227">
        <f t="shared" si="0"/>
        <v>0</v>
      </c>
      <c r="H39" s="227">
        <f t="shared" si="1"/>
        <v>0</v>
      </c>
      <c r="I39" s="228" t="str">
        <f t="shared" si="2"/>
        <v/>
      </c>
    </row>
    <row r="40" spans="3:17" x14ac:dyDescent="0.2">
      <c r="C40" s="258" t="s">
        <v>202</v>
      </c>
      <c r="D40" s="229">
        <v>12000</v>
      </c>
      <c r="E40" s="222"/>
      <c r="F40" s="229">
        <f t="shared" si="0"/>
        <v>12000</v>
      </c>
      <c r="H40" s="229">
        <f t="shared" si="1"/>
        <v>0</v>
      </c>
      <c r="I40" s="230" t="str">
        <f t="shared" si="2"/>
        <v/>
      </c>
    </row>
    <row r="41" spans="3:17" x14ac:dyDescent="0.2">
      <c r="C41" s="236"/>
      <c r="D41" s="227"/>
      <c r="E41" s="222"/>
      <c r="F41" s="227">
        <f t="shared" si="0"/>
        <v>0</v>
      </c>
      <c r="H41" s="227">
        <f t="shared" si="1"/>
        <v>0</v>
      </c>
      <c r="I41" s="228" t="str">
        <f t="shared" si="2"/>
        <v/>
      </c>
    </row>
    <row r="42" spans="3:17" x14ac:dyDescent="0.2">
      <c r="C42" s="257" t="s">
        <v>191</v>
      </c>
      <c r="D42" s="227"/>
      <c r="E42" s="222"/>
      <c r="F42" s="227">
        <f t="shared" si="0"/>
        <v>0</v>
      </c>
      <c r="H42" s="227">
        <f t="shared" si="1"/>
        <v>0</v>
      </c>
      <c r="I42" s="228" t="str">
        <f t="shared" si="2"/>
        <v/>
      </c>
    </row>
    <row r="43" spans="3:17" ht="35.25" x14ac:dyDescent="0.2">
      <c r="C43" s="258" t="s">
        <v>203</v>
      </c>
      <c r="D43" s="229">
        <v>1966897</v>
      </c>
      <c r="E43" s="222">
        <v>43437</v>
      </c>
      <c r="F43" s="229">
        <f t="shared" si="0"/>
        <v>2010334</v>
      </c>
      <c r="H43" s="229">
        <f t="shared" si="1"/>
        <v>0</v>
      </c>
      <c r="I43" s="230" t="str">
        <f t="shared" si="2"/>
        <v/>
      </c>
    </row>
    <row r="44" spans="3:17" x14ac:dyDescent="0.2">
      <c r="C44" s="239" t="s">
        <v>188</v>
      </c>
      <c r="D44" s="231">
        <v>1098967</v>
      </c>
      <c r="E44" s="256">
        <v>32464</v>
      </c>
      <c r="F44" s="231">
        <f t="shared" si="0"/>
        <v>1131431</v>
      </c>
      <c r="H44" s="231">
        <f t="shared" si="1"/>
        <v>0</v>
      </c>
      <c r="I44" s="232" t="str">
        <f t="shared" si="2"/>
        <v/>
      </c>
    </row>
    <row r="45" spans="3:17" s="332" customFormat="1" ht="12.75" customHeight="1" x14ac:dyDescent="0.2">
      <c r="C45" s="338" t="s">
        <v>278</v>
      </c>
      <c r="D45" s="334">
        <v>10330</v>
      </c>
      <c r="E45" s="327"/>
      <c r="F45" s="327">
        <f>D45</f>
        <v>10330</v>
      </c>
      <c r="G45" s="334"/>
      <c r="H45" s="334"/>
      <c r="I45" s="334"/>
      <c r="J45" s="334"/>
      <c r="K45" s="334"/>
      <c r="L45" s="334"/>
      <c r="M45" s="334"/>
      <c r="N45" s="334"/>
      <c r="O45" s="335"/>
      <c r="P45" s="334"/>
      <c r="Q45" s="336"/>
    </row>
    <row r="46" spans="3:17" s="332" customFormat="1" ht="12.75" customHeight="1" x14ac:dyDescent="0.2">
      <c r="C46" s="333" t="s">
        <v>279</v>
      </c>
      <c r="D46" s="334">
        <v>805052</v>
      </c>
      <c r="E46" s="327">
        <v>17472</v>
      </c>
      <c r="F46" s="345">
        <f>D46+E46</f>
        <v>822524</v>
      </c>
      <c r="G46" s="334"/>
      <c r="H46" s="334"/>
      <c r="I46" s="334"/>
      <c r="J46" s="334"/>
      <c r="K46" s="334"/>
      <c r="L46" s="334"/>
      <c r="M46" s="334"/>
      <c r="N46" s="334"/>
      <c r="O46" s="335"/>
      <c r="P46" s="334"/>
      <c r="Q46" s="336"/>
    </row>
    <row r="47" spans="3:17" s="332" customFormat="1" ht="12.75" customHeight="1" x14ac:dyDescent="0.2">
      <c r="C47" s="331" t="s">
        <v>188</v>
      </c>
      <c r="D47" s="320">
        <v>446202</v>
      </c>
      <c r="E47" s="325">
        <v>13058</v>
      </c>
      <c r="F47" s="325">
        <f t="shared" ref="F47:F49" si="3">D47+E47</f>
        <v>459260</v>
      </c>
      <c r="G47" s="320"/>
      <c r="H47" s="320"/>
      <c r="I47" s="320"/>
      <c r="J47" s="320"/>
      <c r="K47" s="320"/>
      <c r="L47" s="320"/>
      <c r="M47" s="320"/>
      <c r="N47" s="320"/>
      <c r="O47" s="321"/>
      <c r="P47" s="320"/>
      <c r="Q47" s="336"/>
    </row>
    <row r="48" spans="3:17" s="332" customFormat="1" ht="12.75" customHeight="1" x14ac:dyDescent="0.2">
      <c r="C48" s="333" t="s">
        <v>280</v>
      </c>
      <c r="D48" s="334">
        <v>1151515</v>
      </c>
      <c r="E48" s="327">
        <v>25965</v>
      </c>
      <c r="F48" s="345">
        <f t="shared" si="3"/>
        <v>1177480</v>
      </c>
      <c r="G48" s="334"/>
      <c r="H48" s="334"/>
      <c r="I48" s="334"/>
      <c r="J48" s="334"/>
      <c r="K48" s="334"/>
      <c r="L48" s="334"/>
      <c r="M48" s="334"/>
      <c r="N48" s="334"/>
      <c r="O48" s="335"/>
      <c r="P48" s="334"/>
      <c r="Q48" s="336"/>
    </row>
    <row r="49" spans="3:17" s="332" customFormat="1" ht="12.75" customHeight="1" x14ac:dyDescent="0.2">
      <c r="C49" s="331" t="s">
        <v>188</v>
      </c>
      <c r="D49" s="320">
        <v>652765</v>
      </c>
      <c r="E49" s="325">
        <v>19406</v>
      </c>
      <c r="F49" s="325">
        <f t="shared" si="3"/>
        <v>672171</v>
      </c>
      <c r="G49" s="320"/>
      <c r="H49" s="320"/>
      <c r="I49" s="320"/>
      <c r="J49" s="320"/>
      <c r="K49" s="320"/>
      <c r="L49" s="320"/>
      <c r="M49" s="320"/>
      <c r="N49" s="320"/>
      <c r="O49" s="321"/>
      <c r="P49" s="320"/>
      <c r="Q49" s="336"/>
    </row>
    <row r="50" spans="3:17" x14ac:dyDescent="0.2">
      <c r="C50" s="283"/>
      <c r="D50" s="227"/>
      <c r="E50" s="222"/>
      <c r="F50" s="227">
        <f t="shared" si="0"/>
        <v>0</v>
      </c>
      <c r="H50" s="227">
        <f t="shared" si="1"/>
        <v>0</v>
      </c>
      <c r="I50" s="228" t="str">
        <f t="shared" si="2"/>
        <v/>
      </c>
    </row>
    <row r="51" spans="3:17" x14ac:dyDescent="0.2">
      <c r="C51" s="257" t="s">
        <v>191</v>
      </c>
      <c r="D51" s="227"/>
      <c r="E51" s="222"/>
      <c r="F51" s="227">
        <f t="shared" si="0"/>
        <v>0</v>
      </c>
      <c r="H51" s="227">
        <f t="shared" si="1"/>
        <v>0</v>
      </c>
      <c r="I51" s="228" t="str">
        <f t="shared" si="2"/>
        <v/>
      </c>
    </row>
    <row r="52" spans="3:17" ht="25.5" x14ac:dyDescent="0.2">
      <c r="C52" s="258" t="s">
        <v>204</v>
      </c>
      <c r="D52" s="227">
        <v>30015</v>
      </c>
      <c r="E52" s="222"/>
      <c r="F52" s="227">
        <f t="shared" si="0"/>
        <v>30015</v>
      </c>
      <c r="H52" s="227">
        <f t="shared" si="1"/>
        <v>0</v>
      </c>
      <c r="I52" s="228" t="str">
        <f t="shared" si="2"/>
        <v/>
      </c>
    </row>
    <row r="53" spans="3:17" x14ac:dyDescent="0.2">
      <c r="C53" s="239" t="s">
        <v>205</v>
      </c>
      <c r="D53" s="231">
        <v>9240</v>
      </c>
      <c r="E53" s="256"/>
      <c r="F53" s="231">
        <f t="shared" si="0"/>
        <v>9240</v>
      </c>
      <c r="H53" s="231">
        <f t="shared" si="1"/>
        <v>0</v>
      </c>
      <c r="I53" s="232" t="str">
        <f t="shared" si="2"/>
        <v/>
      </c>
    </row>
    <row r="54" spans="3:17" s="332" customFormat="1" ht="12.75" customHeight="1" x14ac:dyDescent="0.2">
      <c r="C54" s="333" t="s">
        <v>281</v>
      </c>
      <c r="D54" s="334">
        <v>14320</v>
      </c>
      <c r="E54" s="327"/>
      <c r="F54" s="327">
        <f t="shared" si="0"/>
        <v>14320</v>
      </c>
      <c r="G54" s="334"/>
      <c r="H54" s="334"/>
      <c r="I54" s="334"/>
      <c r="J54" s="334"/>
      <c r="K54" s="334"/>
      <c r="L54" s="334"/>
      <c r="M54" s="334"/>
      <c r="N54" s="334"/>
      <c r="O54" s="335"/>
      <c r="P54" s="334"/>
      <c r="Q54" s="336"/>
    </row>
    <row r="55" spans="3:17" s="332" customFormat="1" ht="12.75" customHeight="1" x14ac:dyDescent="0.2">
      <c r="C55" s="337" t="s">
        <v>282</v>
      </c>
      <c r="D55" s="334">
        <v>6455</v>
      </c>
      <c r="E55" s="327"/>
      <c r="F55" s="327">
        <f t="shared" si="0"/>
        <v>6455</v>
      </c>
      <c r="G55" s="334"/>
      <c r="H55" s="334"/>
      <c r="I55" s="334"/>
      <c r="J55" s="334"/>
      <c r="K55" s="334"/>
      <c r="L55" s="334"/>
      <c r="M55" s="334"/>
      <c r="N55" s="334"/>
      <c r="O55" s="335"/>
      <c r="P55" s="334"/>
      <c r="Q55" s="336"/>
    </row>
    <row r="56" spans="3:17" s="332" customFormat="1" ht="12.75" customHeight="1" x14ac:dyDescent="0.2">
      <c r="C56" s="337" t="s">
        <v>283</v>
      </c>
      <c r="D56" s="334">
        <v>9240</v>
      </c>
      <c r="E56" s="327"/>
      <c r="F56" s="327">
        <f t="shared" si="0"/>
        <v>9240</v>
      </c>
      <c r="G56" s="334"/>
      <c r="H56" s="334"/>
      <c r="I56" s="334"/>
      <c r="J56" s="334"/>
      <c r="K56" s="334"/>
      <c r="L56" s="334"/>
      <c r="M56" s="334"/>
      <c r="N56" s="334"/>
      <c r="O56" s="335"/>
      <c r="P56" s="334"/>
      <c r="Q56" s="336"/>
    </row>
    <row r="57" spans="3:17" x14ac:dyDescent="0.2">
      <c r="C57" s="283"/>
      <c r="D57" s="227"/>
      <c r="E57" s="222"/>
      <c r="F57" s="227">
        <f t="shared" si="0"/>
        <v>0</v>
      </c>
      <c r="H57" s="227">
        <f t="shared" si="1"/>
        <v>0</v>
      </c>
      <c r="I57" s="228" t="str">
        <f t="shared" si="2"/>
        <v/>
      </c>
    </row>
    <row r="58" spans="3:17" x14ac:dyDescent="0.2">
      <c r="C58" s="257" t="s">
        <v>191</v>
      </c>
      <c r="D58" s="229"/>
      <c r="E58" s="222"/>
      <c r="F58" s="229">
        <f t="shared" si="0"/>
        <v>0</v>
      </c>
      <c r="H58" s="229">
        <f t="shared" si="1"/>
        <v>0</v>
      </c>
      <c r="I58" s="230" t="str">
        <f t="shared" si="2"/>
        <v/>
      </c>
    </row>
    <row r="59" spans="3:17" ht="25.5" x14ac:dyDescent="0.2">
      <c r="C59" s="258" t="s">
        <v>206</v>
      </c>
      <c r="D59" s="229">
        <v>398649</v>
      </c>
      <c r="E59" s="222">
        <v>16459</v>
      </c>
      <c r="F59" s="229">
        <f t="shared" si="0"/>
        <v>415108</v>
      </c>
      <c r="H59" s="229">
        <f t="shared" si="1"/>
        <v>0</v>
      </c>
      <c r="I59" s="230" t="str">
        <f t="shared" si="2"/>
        <v/>
      </c>
    </row>
    <row r="60" spans="3:17" x14ac:dyDescent="0.2">
      <c r="C60" s="239" t="s">
        <v>188</v>
      </c>
      <c r="D60" s="231">
        <v>234206</v>
      </c>
      <c r="E60" s="256">
        <v>12301</v>
      </c>
      <c r="F60" s="231">
        <f t="shared" si="0"/>
        <v>246507</v>
      </c>
      <c r="H60" s="231">
        <f t="shared" si="1"/>
        <v>0</v>
      </c>
      <c r="I60" s="232" t="str">
        <f t="shared" si="2"/>
        <v/>
      </c>
    </row>
    <row r="61" spans="3:17" x14ac:dyDescent="0.2">
      <c r="C61" s="286"/>
      <c r="D61" s="231"/>
      <c r="E61" s="222"/>
      <c r="F61" s="231">
        <f t="shared" si="0"/>
        <v>0</v>
      </c>
      <c r="H61" s="231">
        <f t="shared" si="1"/>
        <v>0</v>
      </c>
      <c r="I61" s="232" t="str">
        <f t="shared" si="2"/>
        <v/>
      </c>
    </row>
    <row r="62" spans="3:17" x14ac:dyDescent="0.2">
      <c r="C62" s="252" t="s">
        <v>207</v>
      </c>
      <c r="D62" s="219">
        <f>D65+D71+D74+D77+D80</f>
        <v>4524793</v>
      </c>
      <c r="E62" s="219">
        <f>E65+E71+E74+E77+E80</f>
        <v>47263</v>
      </c>
      <c r="F62" s="219">
        <f t="shared" si="0"/>
        <v>4572056</v>
      </c>
      <c r="H62" s="219">
        <f t="shared" si="1"/>
        <v>0</v>
      </c>
      <c r="I62" s="220" t="str">
        <f t="shared" si="2"/>
        <v/>
      </c>
    </row>
    <row r="63" spans="3:17" x14ac:dyDescent="0.2">
      <c r="C63" s="237" t="s">
        <v>188</v>
      </c>
      <c r="D63" s="260">
        <f>D66</f>
        <v>1255152</v>
      </c>
      <c r="E63" s="260">
        <f t="shared" ref="E63" si="4">E66</f>
        <v>34950</v>
      </c>
      <c r="F63" s="260">
        <f t="shared" si="0"/>
        <v>1290102</v>
      </c>
      <c r="H63" s="260">
        <f t="shared" si="1"/>
        <v>0</v>
      </c>
      <c r="I63" s="263" t="str">
        <f t="shared" si="2"/>
        <v/>
      </c>
    </row>
    <row r="64" spans="3:17" x14ac:dyDescent="0.2">
      <c r="C64" s="257" t="s">
        <v>191</v>
      </c>
      <c r="E64" s="222"/>
      <c r="F64" s="217">
        <f t="shared" si="0"/>
        <v>0</v>
      </c>
      <c r="H64" s="217">
        <f t="shared" si="1"/>
        <v>0</v>
      </c>
      <c r="I64" s="287" t="str">
        <f t="shared" si="2"/>
        <v/>
      </c>
    </row>
    <row r="65" spans="3:17" ht="24" x14ac:dyDescent="0.2">
      <c r="C65" s="258" t="s">
        <v>208</v>
      </c>
      <c r="D65" s="227">
        <f>4335306-12000</f>
        <v>4323306</v>
      </c>
      <c r="E65" s="222">
        <v>47263</v>
      </c>
      <c r="F65" s="227">
        <f t="shared" si="0"/>
        <v>4370569</v>
      </c>
      <c r="H65" s="227">
        <f t="shared" si="1"/>
        <v>0</v>
      </c>
      <c r="I65" s="228" t="str">
        <f t="shared" si="2"/>
        <v/>
      </c>
    </row>
    <row r="66" spans="3:17" x14ac:dyDescent="0.2">
      <c r="C66" s="239" t="s">
        <v>188</v>
      </c>
      <c r="D66" s="231">
        <v>1255152</v>
      </c>
      <c r="E66" s="256">
        <v>34950</v>
      </c>
      <c r="F66" s="231">
        <f t="shared" si="0"/>
        <v>1290102</v>
      </c>
      <c r="H66" s="231">
        <f t="shared" si="1"/>
        <v>0</v>
      </c>
      <c r="I66" s="232" t="str">
        <f t="shared" si="2"/>
        <v/>
      </c>
    </row>
    <row r="67" spans="3:17" s="332" customFormat="1" ht="12" x14ac:dyDescent="0.2">
      <c r="C67" s="333" t="s">
        <v>284</v>
      </c>
      <c r="D67" s="334">
        <v>2933572</v>
      </c>
      <c r="E67" s="327">
        <v>47263</v>
      </c>
      <c r="F67" s="327">
        <f>D67+E67</f>
        <v>2980835</v>
      </c>
      <c r="G67" s="334"/>
      <c r="H67" s="334"/>
      <c r="I67" s="334"/>
      <c r="J67" s="334"/>
      <c r="K67" s="334"/>
      <c r="L67" s="334"/>
      <c r="M67" s="334"/>
      <c r="N67" s="334"/>
      <c r="O67" s="335"/>
      <c r="P67" s="334"/>
      <c r="Q67" s="336"/>
    </row>
    <row r="68" spans="3:17" s="332" customFormat="1" ht="12" x14ac:dyDescent="0.2">
      <c r="C68" s="337" t="s">
        <v>125</v>
      </c>
      <c r="D68" s="334">
        <v>1389734</v>
      </c>
      <c r="E68" s="327"/>
      <c r="F68" s="327">
        <f>D68</f>
        <v>1389734</v>
      </c>
      <c r="G68" s="334"/>
      <c r="H68" s="334"/>
      <c r="I68" s="334"/>
      <c r="J68" s="334"/>
      <c r="K68" s="334"/>
      <c r="L68" s="334"/>
      <c r="M68" s="334"/>
      <c r="N68" s="334"/>
      <c r="O68" s="335"/>
      <c r="P68" s="334"/>
      <c r="Q68" s="336"/>
    </row>
    <row r="69" spans="3:17" x14ac:dyDescent="0.2">
      <c r="C69" s="236"/>
      <c r="D69" s="227"/>
      <c r="E69" s="222"/>
      <c r="F69" s="227">
        <f t="shared" si="0"/>
        <v>0</v>
      </c>
      <c r="H69" s="227">
        <f t="shared" si="1"/>
        <v>0</v>
      </c>
      <c r="I69" s="228" t="str">
        <f t="shared" si="2"/>
        <v/>
      </c>
    </row>
    <row r="70" spans="3:17" x14ac:dyDescent="0.2">
      <c r="C70" s="257" t="s">
        <v>191</v>
      </c>
      <c r="D70" s="227"/>
      <c r="E70" s="222"/>
      <c r="F70" s="227">
        <f t="shared" si="0"/>
        <v>0</v>
      </c>
      <c r="H70" s="227">
        <f t="shared" si="1"/>
        <v>0</v>
      </c>
      <c r="I70" s="228" t="str">
        <f t="shared" si="2"/>
        <v/>
      </c>
    </row>
    <row r="71" spans="3:17" ht="25.5" x14ac:dyDescent="0.2">
      <c r="C71" s="258" t="s">
        <v>209</v>
      </c>
      <c r="D71" s="227">
        <v>26912</v>
      </c>
      <c r="E71" s="222"/>
      <c r="F71" s="227">
        <f t="shared" si="0"/>
        <v>26912</v>
      </c>
      <c r="H71" s="227">
        <f t="shared" si="1"/>
        <v>0</v>
      </c>
      <c r="I71" s="228" t="str">
        <f t="shared" si="2"/>
        <v/>
      </c>
    </row>
    <row r="72" spans="3:17" x14ac:dyDescent="0.2">
      <c r="C72" s="288"/>
      <c r="D72" s="227"/>
      <c r="E72" s="222"/>
      <c r="F72" s="227">
        <f t="shared" si="0"/>
        <v>0</v>
      </c>
      <c r="H72" s="227">
        <f t="shared" si="1"/>
        <v>0</v>
      </c>
      <c r="I72" s="228" t="str">
        <f t="shared" si="2"/>
        <v/>
      </c>
    </row>
    <row r="73" spans="3:17" x14ac:dyDescent="0.2">
      <c r="C73" s="257" t="s">
        <v>191</v>
      </c>
      <c r="D73" s="227"/>
      <c r="E73" s="222"/>
      <c r="F73" s="227">
        <f t="shared" si="0"/>
        <v>0</v>
      </c>
      <c r="H73" s="227">
        <f t="shared" si="1"/>
        <v>0</v>
      </c>
      <c r="I73" s="228" t="str">
        <f t="shared" si="2"/>
        <v/>
      </c>
    </row>
    <row r="74" spans="3:17" x14ac:dyDescent="0.2">
      <c r="C74" s="258" t="s">
        <v>210</v>
      </c>
      <c r="D74" s="227">
        <v>131700</v>
      </c>
      <c r="E74" s="222"/>
      <c r="F74" s="227">
        <f t="shared" si="0"/>
        <v>131700</v>
      </c>
      <c r="H74" s="227">
        <f t="shared" si="1"/>
        <v>0</v>
      </c>
      <c r="I74" s="228" t="str">
        <f t="shared" si="2"/>
        <v/>
      </c>
    </row>
    <row r="75" spans="3:17" x14ac:dyDescent="0.2">
      <c r="C75" s="288"/>
      <c r="D75" s="227"/>
      <c r="E75" s="222"/>
      <c r="F75" s="227">
        <f t="shared" si="0"/>
        <v>0</v>
      </c>
      <c r="H75" s="227">
        <f t="shared" ref="H75:H153" si="5">IF(G75=0,0,G75-F75)</f>
        <v>0</v>
      </c>
      <c r="I75" s="228" t="str">
        <f t="shared" ref="I75:I153" si="6">IF(G75=0,"",H75/F75)</f>
        <v/>
      </c>
    </row>
    <row r="76" spans="3:17" x14ac:dyDescent="0.2">
      <c r="C76" s="257" t="s">
        <v>191</v>
      </c>
      <c r="D76" s="227"/>
      <c r="E76" s="222"/>
      <c r="F76" s="227">
        <f t="shared" ref="F76:F154" si="7">SUM(D76:E76)</f>
        <v>0</v>
      </c>
      <c r="H76" s="227">
        <f t="shared" si="5"/>
        <v>0</v>
      </c>
      <c r="I76" s="228" t="str">
        <f t="shared" si="6"/>
        <v/>
      </c>
    </row>
    <row r="77" spans="3:17" x14ac:dyDescent="0.2">
      <c r="C77" s="258" t="s">
        <v>211</v>
      </c>
      <c r="D77" s="227">
        <v>16220</v>
      </c>
      <c r="E77" s="222"/>
      <c r="F77" s="227">
        <f t="shared" si="7"/>
        <v>16220</v>
      </c>
      <c r="H77" s="227">
        <f t="shared" si="5"/>
        <v>0</v>
      </c>
      <c r="I77" s="228" t="str">
        <f t="shared" si="6"/>
        <v/>
      </c>
    </row>
    <row r="78" spans="3:17" x14ac:dyDescent="0.2">
      <c r="C78" s="284"/>
      <c r="D78" s="227"/>
      <c r="E78" s="222"/>
      <c r="F78" s="227">
        <f t="shared" si="7"/>
        <v>0</v>
      </c>
      <c r="H78" s="227">
        <f t="shared" si="5"/>
        <v>0</v>
      </c>
      <c r="I78" s="228" t="str">
        <f t="shared" si="6"/>
        <v/>
      </c>
    </row>
    <row r="79" spans="3:17" x14ac:dyDescent="0.2">
      <c r="C79" s="257" t="s">
        <v>191</v>
      </c>
      <c r="D79" s="227"/>
      <c r="E79" s="222"/>
      <c r="F79" s="227">
        <f t="shared" si="7"/>
        <v>0</v>
      </c>
      <c r="H79" s="227">
        <f t="shared" si="5"/>
        <v>0</v>
      </c>
      <c r="I79" s="228" t="str">
        <f t="shared" si="6"/>
        <v/>
      </c>
    </row>
    <row r="80" spans="3:17" x14ac:dyDescent="0.2">
      <c r="C80" s="258" t="s">
        <v>212</v>
      </c>
      <c r="D80" s="227">
        <v>26655</v>
      </c>
      <c r="E80" s="222"/>
      <c r="F80" s="227">
        <f t="shared" si="7"/>
        <v>26655</v>
      </c>
      <c r="H80" s="227">
        <f t="shared" si="5"/>
        <v>0</v>
      </c>
      <c r="I80" s="228" t="str">
        <f t="shared" si="6"/>
        <v/>
      </c>
    </row>
    <row r="81" spans="3:9" x14ac:dyDescent="0.2">
      <c r="C81" s="288"/>
      <c r="D81" s="227"/>
      <c r="E81" s="222"/>
      <c r="F81" s="227">
        <f t="shared" si="7"/>
        <v>0</v>
      </c>
      <c r="H81" s="227">
        <f t="shared" si="5"/>
        <v>0</v>
      </c>
      <c r="I81" s="228" t="str">
        <f t="shared" si="6"/>
        <v/>
      </c>
    </row>
    <row r="82" spans="3:9" x14ac:dyDescent="0.2">
      <c r="C82" s="252" t="s">
        <v>213</v>
      </c>
      <c r="D82" s="219">
        <f>D85+D88+D92+D96+D108+D120+D124+D128+D132</f>
        <v>3346328</v>
      </c>
      <c r="E82" s="219">
        <f>E85+E88+E92+E96+E108+E120+E124+E128+E132</f>
        <v>144090</v>
      </c>
      <c r="F82" s="219">
        <f t="shared" si="7"/>
        <v>3490418</v>
      </c>
      <c r="H82" s="219">
        <f t="shared" si="5"/>
        <v>0</v>
      </c>
      <c r="I82" s="220" t="str">
        <f t="shared" si="6"/>
        <v/>
      </c>
    </row>
    <row r="83" spans="3:9" x14ac:dyDescent="0.2">
      <c r="C83" s="237" t="s">
        <v>188</v>
      </c>
      <c r="D83" s="231">
        <f>D89+D93+D97+D109+D121+D125+D129+D133</f>
        <v>1880542</v>
      </c>
      <c r="E83" s="231">
        <f>E89+E93+E97+E109+E121+E125+E129+E133</f>
        <v>58150</v>
      </c>
      <c r="F83" s="231">
        <f t="shared" si="7"/>
        <v>1938692</v>
      </c>
      <c r="H83" s="231">
        <f t="shared" si="5"/>
        <v>0</v>
      </c>
      <c r="I83" s="232" t="str">
        <f t="shared" si="6"/>
        <v/>
      </c>
    </row>
    <row r="84" spans="3:9" x14ac:dyDescent="0.2">
      <c r="C84" s="257" t="s">
        <v>191</v>
      </c>
      <c r="D84" s="231"/>
      <c r="E84" s="222"/>
      <c r="F84" s="231">
        <f t="shared" si="7"/>
        <v>0</v>
      </c>
      <c r="H84" s="231">
        <f t="shared" si="5"/>
        <v>0</v>
      </c>
      <c r="I84" s="232" t="str">
        <f t="shared" si="6"/>
        <v/>
      </c>
    </row>
    <row r="85" spans="3:9" x14ac:dyDescent="0.2">
      <c r="C85" s="258" t="s">
        <v>214</v>
      </c>
      <c r="D85" s="227">
        <v>39686</v>
      </c>
      <c r="E85" s="222"/>
      <c r="F85" s="227">
        <f t="shared" si="7"/>
        <v>39686</v>
      </c>
      <c r="H85" s="227">
        <f t="shared" si="5"/>
        <v>0</v>
      </c>
      <c r="I85" s="228" t="str">
        <f t="shared" si="6"/>
        <v/>
      </c>
    </row>
    <row r="86" spans="3:9" x14ac:dyDescent="0.2">
      <c r="C86" s="283"/>
      <c r="D86" s="227"/>
      <c r="E86" s="222"/>
      <c r="F86" s="227">
        <f t="shared" si="7"/>
        <v>0</v>
      </c>
      <c r="H86" s="227">
        <f t="shared" si="5"/>
        <v>0</v>
      </c>
      <c r="I86" s="228" t="str">
        <f t="shared" si="6"/>
        <v/>
      </c>
    </row>
    <row r="87" spans="3:9" x14ac:dyDescent="0.2">
      <c r="C87" s="257" t="s">
        <v>191</v>
      </c>
      <c r="D87" s="227"/>
      <c r="E87" s="222"/>
      <c r="F87" s="227">
        <f t="shared" si="7"/>
        <v>0</v>
      </c>
      <c r="H87" s="227">
        <f t="shared" si="5"/>
        <v>0</v>
      </c>
      <c r="I87" s="228" t="str">
        <f t="shared" si="6"/>
        <v/>
      </c>
    </row>
    <row r="88" spans="3:9" x14ac:dyDescent="0.2">
      <c r="C88" s="258" t="s">
        <v>215</v>
      </c>
      <c r="D88" s="227">
        <f>381169+18468</f>
        <v>399637</v>
      </c>
      <c r="E88" s="222">
        <v>9840</v>
      </c>
      <c r="F88" s="227">
        <f t="shared" si="7"/>
        <v>409477</v>
      </c>
      <c r="H88" s="227">
        <f t="shared" si="5"/>
        <v>0</v>
      </c>
      <c r="I88" s="228" t="str">
        <f t="shared" si="6"/>
        <v/>
      </c>
    </row>
    <row r="89" spans="3:9" x14ac:dyDescent="0.2">
      <c r="C89" s="239" t="s">
        <v>188</v>
      </c>
      <c r="D89" s="231">
        <f>244507+1310+13440</f>
        <v>259257</v>
      </c>
      <c r="E89" s="256">
        <v>7354</v>
      </c>
      <c r="F89" s="231">
        <f t="shared" si="7"/>
        <v>266611</v>
      </c>
      <c r="H89" s="231">
        <f t="shared" si="5"/>
        <v>0</v>
      </c>
      <c r="I89" s="232" t="str">
        <f t="shared" si="6"/>
        <v/>
      </c>
    </row>
    <row r="90" spans="3:9" x14ac:dyDescent="0.2">
      <c r="C90" s="289"/>
      <c r="D90" s="227"/>
      <c r="E90" s="222"/>
      <c r="F90" s="227">
        <f t="shared" si="7"/>
        <v>0</v>
      </c>
      <c r="H90" s="227">
        <f t="shared" si="5"/>
        <v>0</v>
      </c>
      <c r="I90" s="228" t="str">
        <f t="shared" si="6"/>
        <v/>
      </c>
    </row>
    <row r="91" spans="3:9" x14ac:dyDescent="0.2">
      <c r="C91" s="257" t="s">
        <v>191</v>
      </c>
      <c r="D91" s="229"/>
      <c r="E91" s="222"/>
      <c r="F91" s="229">
        <f t="shared" si="7"/>
        <v>0</v>
      </c>
      <c r="H91" s="229">
        <f t="shared" si="5"/>
        <v>0</v>
      </c>
      <c r="I91" s="230" t="str">
        <f t="shared" si="6"/>
        <v/>
      </c>
    </row>
    <row r="92" spans="3:9" x14ac:dyDescent="0.2">
      <c r="C92" s="258" t="s">
        <v>216</v>
      </c>
      <c r="D92" s="227">
        <v>44181</v>
      </c>
      <c r="E92" s="222">
        <v>741</v>
      </c>
      <c r="F92" s="227">
        <f t="shared" si="7"/>
        <v>44922</v>
      </c>
      <c r="H92" s="227">
        <f t="shared" si="5"/>
        <v>0</v>
      </c>
      <c r="I92" s="228" t="str">
        <f t="shared" si="6"/>
        <v/>
      </c>
    </row>
    <row r="93" spans="3:9" x14ac:dyDescent="0.2">
      <c r="C93" s="239" t="s">
        <v>188</v>
      </c>
      <c r="D93" s="231">
        <v>21558</v>
      </c>
      <c r="E93" s="256">
        <v>554</v>
      </c>
      <c r="F93" s="231">
        <f t="shared" si="7"/>
        <v>22112</v>
      </c>
      <c r="H93" s="231">
        <f t="shared" si="5"/>
        <v>0</v>
      </c>
      <c r="I93" s="232" t="str">
        <f t="shared" si="6"/>
        <v/>
      </c>
    </row>
    <row r="94" spans="3:9" x14ac:dyDescent="0.2">
      <c r="C94" s="267"/>
      <c r="D94" s="227"/>
      <c r="E94" s="222"/>
      <c r="F94" s="227">
        <f t="shared" si="7"/>
        <v>0</v>
      </c>
      <c r="H94" s="227">
        <f t="shared" si="5"/>
        <v>0</v>
      </c>
      <c r="I94" s="228" t="str">
        <f t="shared" si="6"/>
        <v/>
      </c>
    </row>
    <row r="95" spans="3:9" x14ac:dyDescent="0.2">
      <c r="C95" s="257" t="s">
        <v>191</v>
      </c>
      <c r="D95" s="227"/>
      <c r="E95" s="222"/>
      <c r="F95" s="227">
        <f t="shared" si="7"/>
        <v>0</v>
      </c>
      <c r="H95" s="227">
        <f t="shared" si="5"/>
        <v>0</v>
      </c>
      <c r="I95" s="228" t="str">
        <f t="shared" si="6"/>
        <v/>
      </c>
    </row>
    <row r="96" spans="3:9" x14ac:dyDescent="0.2">
      <c r="C96" s="258" t="s">
        <v>217</v>
      </c>
      <c r="D96" s="227">
        <v>164845</v>
      </c>
      <c r="E96" s="222">
        <v>37953</v>
      </c>
      <c r="F96" s="227">
        <f t="shared" si="7"/>
        <v>202798</v>
      </c>
      <c r="H96" s="227">
        <f t="shared" si="5"/>
        <v>0</v>
      </c>
      <c r="I96" s="228" t="str">
        <f t="shared" si="6"/>
        <v/>
      </c>
    </row>
    <row r="97" spans="3:17" x14ac:dyDescent="0.2">
      <c r="C97" s="239" t="s">
        <v>188</v>
      </c>
      <c r="D97" s="231">
        <v>41845</v>
      </c>
      <c r="E97" s="256">
        <v>4077</v>
      </c>
      <c r="F97" s="231">
        <f t="shared" si="7"/>
        <v>45922</v>
      </c>
      <c r="H97" s="231">
        <f t="shared" si="5"/>
        <v>0</v>
      </c>
      <c r="I97" s="232" t="str">
        <f t="shared" si="6"/>
        <v/>
      </c>
    </row>
    <row r="98" spans="3:17" x14ac:dyDescent="0.2">
      <c r="C98" s="290" t="s">
        <v>218</v>
      </c>
      <c r="D98" s="231">
        <v>47934</v>
      </c>
      <c r="E98" s="256"/>
      <c r="F98" s="231">
        <f t="shared" si="7"/>
        <v>47934</v>
      </c>
      <c r="H98" s="231">
        <f t="shared" si="5"/>
        <v>0</v>
      </c>
      <c r="I98" s="232" t="str">
        <f t="shared" si="6"/>
        <v/>
      </c>
    </row>
    <row r="99" spans="3:17" s="332" customFormat="1" ht="12.75" customHeight="1" x14ac:dyDescent="0.2">
      <c r="C99" s="337" t="s">
        <v>285</v>
      </c>
      <c r="D99" s="322">
        <v>7391</v>
      </c>
      <c r="E99" s="327">
        <v>2500</v>
      </c>
      <c r="F99" s="327">
        <f t="shared" si="7"/>
        <v>9891</v>
      </c>
      <c r="G99" s="322"/>
      <c r="H99" s="322"/>
      <c r="I99" s="322"/>
      <c r="J99" s="322"/>
      <c r="K99" s="322"/>
      <c r="L99" s="322"/>
      <c r="M99" s="322"/>
      <c r="N99" s="322"/>
      <c r="O99" s="323"/>
      <c r="P99" s="322"/>
      <c r="Q99" s="336"/>
    </row>
    <row r="100" spans="3:17" s="332" customFormat="1" ht="12.75" customHeight="1" x14ac:dyDescent="0.2">
      <c r="C100" s="339" t="s">
        <v>286</v>
      </c>
      <c r="D100" s="334">
        <v>46694</v>
      </c>
      <c r="E100" s="327">
        <v>5455</v>
      </c>
      <c r="F100" s="327">
        <f t="shared" si="7"/>
        <v>52149</v>
      </c>
      <c r="G100" s="334"/>
      <c r="H100" s="334"/>
      <c r="I100" s="334"/>
      <c r="J100" s="334"/>
      <c r="K100" s="334"/>
      <c r="L100" s="334"/>
      <c r="M100" s="334"/>
      <c r="N100" s="334"/>
      <c r="O100" s="335"/>
      <c r="P100" s="334"/>
      <c r="Q100" s="336"/>
    </row>
    <row r="101" spans="3:17" s="324" customFormat="1" ht="12.75" customHeight="1" x14ac:dyDescent="0.2">
      <c r="C101" s="340" t="s">
        <v>188</v>
      </c>
      <c r="D101" s="320">
        <v>34845</v>
      </c>
      <c r="E101" s="325">
        <v>4077</v>
      </c>
      <c r="F101" s="325">
        <f t="shared" si="7"/>
        <v>38922</v>
      </c>
      <c r="G101" s="341"/>
      <c r="H101" s="320"/>
      <c r="I101" s="320"/>
      <c r="J101" s="320"/>
      <c r="K101" s="320"/>
      <c r="L101" s="320"/>
      <c r="M101" s="320"/>
      <c r="N101" s="320"/>
      <c r="O101" s="321"/>
      <c r="P101" s="320"/>
      <c r="Q101" s="326"/>
    </row>
    <row r="102" spans="3:17" s="332" customFormat="1" ht="12.75" customHeight="1" x14ac:dyDescent="0.2">
      <c r="C102" s="339" t="s">
        <v>218</v>
      </c>
      <c r="D102" s="334">
        <v>47934</v>
      </c>
      <c r="E102" s="327"/>
      <c r="F102" s="327">
        <f t="shared" si="7"/>
        <v>47934</v>
      </c>
      <c r="G102" s="334"/>
      <c r="H102" s="334"/>
      <c r="I102" s="334"/>
      <c r="J102" s="334"/>
      <c r="K102" s="334"/>
      <c r="L102" s="334"/>
      <c r="M102" s="334"/>
      <c r="N102" s="334"/>
      <c r="O102" s="335"/>
      <c r="P102" s="334"/>
      <c r="Q102" s="336"/>
    </row>
    <row r="103" spans="3:17" s="332" customFormat="1" ht="12.75" customHeight="1" x14ac:dyDescent="0.2">
      <c r="C103" s="339" t="s">
        <v>287</v>
      </c>
      <c r="D103" s="334">
        <v>15340</v>
      </c>
      <c r="E103" s="327"/>
      <c r="F103" s="327">
        <f t="shared" si="7"/>
        <v>15340</v>
      </c>
      <c r="G103" s="334"/>
      <c r="H103" s="334"/>
      <c r="I103" s="334"/>
      <c r="J103" s="334"/>
      <c r="K103" s="334"/>
      <c r="L103" s="334"/>
      <c r="M103" s="334"/>
      <c r="N103" s="334"/>
      <c r="O103" s="335"/>
      <c r="P103" s="334"/>
      <c r="Q103" s="336"/>
    </row>
    <row r="104" spans="3:17" s="324" customFormat="1" ht="12.75" customHeight="1" x14ac:dyDescent="0.2">
      <c r="C104" s="340" t="s">
        <v>188</v>
      </c>
      <c r="D104" s="341">
        <v>7000</v>
      </c>
      <c r="E104" s="325"/>
      <c r="F104" s="325">
        <f t="shared" si="7"/>
        <v>7000</v>
      </c>
      <c r="G104" s="341"/>
      <c r="H104" s="341"/>
      <c r="I104" s="341"/>
      <c r="J104" s="341"/>
      <c r="K104" s="341"/>
      <c r="L104" s="341"/>
      <c r="M104" s="341"/>
      <c r="N104" s="341"/>
      <c r="O104" s="329"/>
      <c r="P104" s="341"/>
      <c r="Q104" s="326"/>
    </row>
    <row r="105" spans="3:17" s="332" customFormat="1" ht="12.75" customHeight="1" x14ac:dyDescent="0.2">
      <c r="C105" s="339" t="s">
        <v>288</v>
      </c>
      <c r="D105" s="334">
        <v>47486</v>
      </c>
      <c r="E105" s="327">
        <v>29998</v>
      </c>
      <c r="F105" s="327">
        <f t="shared" si="7"/>
        <v>77484</v>
      </c>
      <c r="G105" s="334"/>
      <c r="H105" s="334"/>
      <c r="I105" s="334"/>
      <c r="J105" s="334"/>
      <c r="K105" s="334"/>
      <c r="L105" s="334"/>
      <c r="M105" s="334"/>
      <c r="N105" s="334"/>
      <c r="O105" s="335"/>
      <c r="P105" s="334"/>
      <c r="Q105" s="336"/>
    </row>
    <row r="106" spans="3:17" x14ac:dyDescent="0.2">
      <c r="C106" s="283"/>
      <c r="D106" s="227"/>
      <c r="E106" s="222"/>
      <c r="F106" s="227">
        <f t="shared" si="7"/>
        <v>0</v>
      </c>
      <c r="H106" s="227">
        <f t="shared" si="5"/>
        <v>0</v>
      </c>
      <c r="I106" s="228" t="str">
        <f t="shared" si="6"/>
        <v/>
      </c>
    </row>
    <row r="107" spans="3:17" x14ac:dyDescent="0.2">
      <c r="C107" s="257" t="s">
        <v>191</v>
      </c>
      <c r="D107" s="229"/>
      <c r="E107" s="222"/>
      <c r="F107" s="229">
        <f t="shared" si="7"/>
        <v>0</v>
      </c>
      <c r="H107" s="229">
        <f t="shared" si="5"/>
        <v>0</v>
      </c>
      <c r="I107" s="230" t="str">
        <f t="shared" si="6"/>
        <v/>
      </c>
    </row>
    <row r="108" spans="3:17" ht="35.25" x14ac:dyDescent="0.2">
      <c r="C108" s="258" t="s">
        <v>219</v>
      </c>
      <c r="D108" s="227">
        <v>834098</v>
      </c>
      <c r="E108" s="222">
        <v>15248</v>
      </c>
      <c r="F108" s="227">
        <f t="shared" si="7"/>
        <v>849346</v>
      </c>
      <c r="H108" s="227">
        <f t="shared" si="5"/>
        <v>0</v>
      </c>
      <c r="I108" s="228" t="str">
        <f t="shared" si="6"/>
        <v/>
      </c>
    </row>
    <row r="109" spans="3:17" x14ac:dyDescent="0.2">
      <c r="C109" s="239" t="s">
        <v>188</v>
      </c>
      <c r="D109" s="231">
        <v>470292</v>
      </c>
      <c r="E109" s="256">
        <v>11396</v>
      </c>
      <c r="F109" s="231">
        <f t="shared" si="7"/>
        <v>481688</v>
      </c>
      <c r="H109" s="231">
        <f t="shared" si="5"/>
        <v>0</v>
      </c>
      <c r="I109" s="232" t="str">
        <f t="shared" si="6"/>
        <v/>
      </c>
    </row>
    <row r="110" spans="3:17" s="332" customFormat="1" ht="12.75" customHeight="1" x14ac:dyDescent="0.2">
      <c r="C110" s="337" t="s">
        <v>289</v>
      </c>
      <c r="D110" s="322"/>
      <c r="E110" s="327"/>
      <c r="F110" s="327"/>
      <c r="G110" s="322"/>
      <c r="H110" s="322"/>
      <c r="I110" s="322"/>
      <c r="J110" s="322"/>
      <c r="K110" s="322"/>
      <c r="L110" s="322"/>
      <c r="M110" s="322"/>
      <c r="N110" s="322"/>
      <c r="O110" s="323"/>
      <c r="P110" s="322"/>
      <c r="Q110" s="336"/>
    </row>
    <row r="111" spans="3:17" s="332" customFormat="1" ht="12.75" customHeight="1" x14ac:dyDescent="0.2">
      <c r="C111" s="342" t="s">
        <v>125</v>
      </c>
      <c r="D111" s="322">
        <v>61000</v>
      </c>
      <c r="E111" s="327"/>
      <c r="F111" s="327">
        <f>D111+E111</f>
        <v>61000</v>
      </c>
      <c r="G111" s="322"/>
      <c r="H111" s="322"/>
      <c r="I111" s="322"/>
      <c r="J111" s="322"/>
      <c r="K111" s="322"/>
      <c r="L111" s="322"/>
      <c r="M111" s="322"/>
      <c r="N111" s="322"/>
      <c r="O111" s="323"/>
      <c r="P111" s="322"/>
      <c r="Q111" s="336"/>
    </row>
    <row r="112" spans="3:17" s="332" customFormat="1" ht="12.75" customHeight="1" x14ac:dyDescent="0.2">
      <c r="C112" s="342" t="s">
        <v>290</v>
      </c>
      <c r="D112" s="322">
        <v>24543</v>
      </c>
      <c r="E112" s="327">
        <v>387</v>
      </c>
      <c r="F112" s="327">
        <f t="shared" ref="F112:F117" si="8">D112+E112</f>
        <v>24930</v>
      </c>
      <c r="G112" s="322"/>
      <c r="H112" s="322"/>
      <c r="I112" s="322"/>
      <c r="J112" s="322"/>
      <c r="K112" s="322"/>
      <c r="L112" s="322"/>
      <c r="M112" s="322"/>
      <c r="N112" s="322"/>
      <c r="O112" s="323"/>
      <c r="P112" s="322"/>
      <c r="Q112" s="336"/>
    </row>
    <row r="113" spans="3:17" s="332" customFormat="1" ht="12.75" customHeight="1" x14ac:dyDescent="0.2">
      <c r="C113" s="343" t="s">
        <v>188</v>
      </c>
      <c r="D113" s="320">
        <v>12252</v>
      </c>
      <c r="E113" s="325">
        <v>289</v>
      </c>
      <c r="F113" s="325">
        <f t="shared" si="8"/>
        <v>12541</v>
      </c>
      <c r="G113" s="320"/>
      <c r="H113" s="320"/>
      <c r="I113" s="320"/>
      <c r="J113" s="320"/>
      <c r="K113" s="320"/>
      <c r="L113" s="320"/>
      <c r="M113" s="320"/>
      <c r="N113" s="320"/>
      <c r="O113" s="321"/>
      <c r="P113" s="320"/>
      <c r="Q113" s="336"/>
    </row>
    <row r="114" spans="3:17" s="332" customFormat="1" ht="12.75" customHeight="1" x14ac:dyDescent="0.2">
      <c r="C114" s="339" t="s">
        <v>291</v>
      </c>
      <c r="D114" s="322">
        <v>218451</v>
      </c>
      <c r="E114" s="327">
        <v>5130</v>
      </c>
      <c r="F114" s="327">
        <f t="shared" si="8"/>
        <v>223581</v>
      </c>
      <c r="G114" s="322"/>
      <c r="H114" s="322"/>
      <c r="I114" s="322"/>
      <c r="J114" s="322"/>
      <c r="K114" s="322"/>
      <c r="L114" s="322"/>
      <c r="M114" s="322"/>
      <c r="N114" s="322"/>
      <c r="O114" s="323"/>
      <c r="P114" s="322"/>
      <c r="Q114" s="336"/>
    </row>
    <row r="115" spans="3:17" s="332" customFormat="1" ht="12.75" customHeight="1" x14ac:dyDescent="0.2">
      <c r="C115" s="340" t="s">
        <v>188</v>
      </c>
      <c r="D115" s="320">
        <v>136742</v>
      </c>
      <c r="E115" s="325">
        <v>3834</v>
      </c>
      <c r="F115" s="325">
        <f t="shared" si="8"/>
        <v>140576</v>
      </c>
      <c r="G115" s="320"/>
      <c r="H115" s="320"/>
      <c r="I115" s="320"/>
      <c r="J115" s="320"/>
      <c r="K115" s="320"/>
      <c r="L115" s="320"/>
      <c r="M115" s="320"/>
      <c r="N115" s="320"/>
      <c r="O115" s="321"/>
      <c r="P115" s="320"/>
      <c r="Q115" s="336"/>
    </row>
    <row r="116" spans="3:17" s="332" customFormat="1" ht="12.75" customHeight="1" x14ac:dyDescent="0.2">
      <c r="C116" s="344" t="s">
        <v>292</v>
      </c>
      <c r="D116" s="322">
        <v>530104</v>
      </c>
      <c r="E116" s="327">
        <v>9731</v>
      </c>
      <c r="F116" s="327">
        <f t="shared" si="8"/>
        <v>539835</v>
      </c>
      <c r="G116" s="322"/>
      <c r="H116" s="322"/>
      <c r="I116" s="322"/>
      <c r="J116" s="322"/>
      <c r="K116" s="322"/>
      <c r="L116" s="322"/>
      <c r="M116" s="322"/>
      <c r="N116" s="322"/>
      <c r="O116" s="323"/>
      <c r="P116" s="322"/>
      <c r="Q116" s="336"/>
    </row>
    <row r="117" spans="3:17" s="332" customFormat="1" ht="12.75" customHeight="1" x14ac:dyDescent="0.2">
      <c r="C117" s="340" t="s">
        <v>188</v>
      </c>
      <c r="D117" s="320">
        <v>321232</v>
      </c>
      <c r="E117" s="325">
        <v>7273</v>
      </c>
      <c r="F117" s="325">
        <f t="shared" si="8"/>
        <v>328505</v>
      </c>
      <c r="G117" s="320"/>
      <c r="H117" s="320"/>
      <c r="I117" s="320"/>
      <c r="J117" s="320"/>
      <c r="K117" s="320"/>
      <c r="L117" s="320"/>
      <c r="M117" s="320"/>
      <c r="N117" s="320"/>
      <c r="O117" s="321"/>
      <c r="P117" s="320"/>
      <c r="Q117" s="336"/>
    </row>
    <row r="118" spans="3:17" x14ac:dyDescent="0.2">
      <c r="C118" s="291"/>
      <c r="D118" s="227"/>
      <c r="E118" s="222"/>
      <c r="F118" s="227">
        <f t="shared" si="7"/>
        <v>0</v>
      </c>
      <c r="H118" s="227">
        <f t="shared" si="5"/>
        <v>0</v>
      </c>
      <c r="I118" s="228" t="str">
        <f t="shared" si="6"/>
        <v/>
      </c>
    </row>
    <row r="119" spans="3:17" x14ac:dyDescent="0.2">
      <c r="C119" s="257" t="s">
        <v>191</v>
      </c>
      <c r="D119" s="227"/>
      <c r="E119" s="222"/>
      <c r="F119" s="227">
        <f t="shared" si="7"/>
        <v>0</v>
      </c>
      <c r="H119" s="227">
        <f t="shared" si="5"/>
        <v>0</v>
      </c>
      <c r="I119" s="228" t="str">
        <f t="shared" si="6"/>
        <v/>
      </c>
    </row>
    <row r="120" spans="3:17" x14ac:dyDescent="0.2">
      <c r="C120" s="258" t="s">
        <v>220</v>
      </c>
      <c r="D120" s="229">
        <v>16045</v>
      </c>
      <c r="E120" s="222"/>
      <c r="F120" s="229">
        <f t="shared" si="7"/>
        <v>16045</v>
      </c>
      <c r="H120" s="229">
        <f t="shared" si="5"/>
        <v>0</v>
      </c>
      <c r="I120" s="230" t="str">
        <f t="shared" si="6"/>
        <v/>
      </c>
    </row>
    <row r="121" spans="3:17" x14ac:dyDescent="0.2">
      <c r="C121" s="239" t="s">
        <v>188</v>
      </c>
      <c r="D121" s="231">
        <v>959</v>
      </c>
      <c r="E121" s="256"/>
      <c r="F121" s="231">
        <f t="shared" si="7"/>
        <v>959</v>
      </c>
      <c r="H121" s="231">
        <f t="shared" si="5"/>
        <v>0</v>
      </c>
      <c r="I121" s="232" t="str">
        <f t="shared" si="6"/>
        <v/>
      </c>
    </row>
    <row r="122" spans="3:17" x14ac:dyDescent="0.2">
      <c r="C122" s="236"/>
      <c r="D122" s="227"/>
      <c r="E122" s="222"/>
      <c r="F122" s="227">
        <f t="shared" si="7"/>
        <v>0</v>
      </c>
      <c r="H122" s="227">
        <f t="shared" si="5"/>
        <v>0</v>
      </c>
      <c r="I122" s="228" t="str">
        <f t="shared" si="6"/>
        <v/>
      </c>
    </row>
    <row r="123" spans="3:17" x14ac:dyDescent="0.2">
      <c r="C123" s="257" t="s">
        <v>191</v>
      </c>
      <c r="D123" s="227"/>
      <c r="E123" s="222"/>
      <c r="F123" s="227">
        <f t="shared" si="7"/>
        <v>0</v>
      </c>
      <c r="H123" s="227">
        <f t="shared" si="5"/>
        <v>0</v>
      </c>
      <c r="I123" s="228" t="str">
        <f t="shared" si="6"/>
        <v/>
      </c>
    </row>
    <row r="124" spans="3:17" ht="24" x14ac:dyDescent="0.2">
      <c r="C124" s="258" t="s">
        <v>221</v>
      </c>
      <c r="D124" s="229">
        <v>840662</v>
      </c>
      <c r="E124" s="222">
        <v>55756</v>
      </c>
      <c r="F124" s="229">
        <f t="shared" si="7"/>
        <v>896418</v>
      </c>
      <c r="H124" s="229">
        <f t="shared" si="5"/>
        <v>0</v>
      </c>
      <c r="I124" s="230" t="str">
        <f t="shared" si="6"/>
        <v/>
      </c>
    </row>
    <row r="125" spans="3:17" x14ac:dyDescent="0.2">
      <c r="C125" s="239" t="s">
        <v>188</v>
      </c>
      <c r="D125" s="231">
        <v>499628</v>
      </c>
      <c r="E125" s="256">
        <v>16419</v>
      </c>
      <c r="F125" s="231">
        <f t="shared" si="7"/>
        <v>516047</v>
      </c>
      <c r="H125" s="231">
        <f t="shared" si="5"/>
        <v>0</v>
      </c>
      <c r="I125" s="232" t="str">
        <f t="shared" si="6"/>
        <v/>
      </c>
    </row>
    <row r="126" spans="3:17" x14ac:dyDescent="0.2">
      <c r="C126" s="236"/>
      <c r="D126" s="227"/>
      <c r="E126" s="222"/>
      <c r="F126" s="227">
        <f t="shared" si="7"/>
        <v>0</v>
      </c>
      <c r="H126" s="227">
        <f t="shared" si="5"/>
        <v>0</v>
      </c>
      <c r="I126" s="228" t="str">
        <f t="shared" si="6"/>
        <v/>
      </c>
    </row>
    <row r="127" spans="3:17" x14ac:dyDescent="0.2">
      <c r="C127" s="257" t="s">
        <v>191</v>
      </c>
      <c r="D127" s="292"/>
      <c r="E127" s="222"/>
      <c r="F127" s="292">
        <f t="shared" si="7"/>
        <v>0</v>
      </c>
      <c r="H127" s="292">
        <f t="shared" si="5"/>
        <v>0</v>
      </c>
      <c r="I127" s="293" t="str">
        <f t="shared" si="6"/>
        <v/>
      </c>
    </row>
    <row r="128" spans="3:17" x14ac:dyDescent="0.2">
      <c r="C128" s="294" t="s">
        <v>222</v>
      </c>
      <c r="D128" s="259">
        <v>932174</v>
      </c>
      <c r="E128" s="222">
        <v>24552</v>
      </c>
      <c r="F128" s="259">
        <f t="shared" si="7"/>
        <v>956726</v>
      </c>
      <c r="H128" s="259">
        <f t="shared" si="5"/>
        <v>0</v>
      </c>
      <c r="I128" s="295" t="str">
        <f t="shared" si="6"/>
        <v/>
      </c>
    </row>
    <row r="129" spans="3:9" x14ac:dyDescent="0.2">
      <c r="C129" s="239" t="s">
        <v>188</v>
      </c>
      <c r="D129" s="231">
        <v>582395</v>
      </c>
      <c r="E129" s="256">
        <v>18350</v>
      </c>
      <c r="F129" s="231">
        <f t="shared" si="7"/>
        <v>600745</v>
      </c>
      <c r="H129" s="231">
        <f t="shared" si="5"/>
        <v>0</v>
      </c>
      <c r="I129" s="232" t="str">
        <f t="shared" si="6"/>
        <v/>
      </c>
    </row>
    <row r="130" spans="3:9" x14ac:dyDescent="0.2">
      <c r="C130" s="291"/>
      <c r="D130" s="227"/>
      <c r="E130" s="222"/>
      <c r="F130" s="227">
        <f t="shared" si="7"/>
        <v>0</v>
      </c>
      <c r="H130" s="227">
        <f t="shared" si="5"/>
        <v>0</v>
      </c>
      <c r="I130" s="228" t="str">
        <f t="shared" si="6"/>
        <v/>
      </c>
    </row>
    <row r="131" spans="3:9" x14ac:dyDescent="0.2">
      <c r="C131" s="257" t="s">
        <v>191</v>
      </c>
      <c r="D131" s="227"/>
      <c r="E131" s="222"/>
      <c r="F131" s="227">
        <f t="shared" si="7"/>
        <v>0</v>
      </c>
      <c r="H131" s="227">
        <f t="shared" si="5"/>
        <v>0</v>
      </c>
      <c r="I131" s="228" t="str">
        <f t="shared" si="6"/>
        <v/>
      </c>
    </row>
    <row r="132" spans="3:9" x14ac:dyDescent="0.2">
      <c r="C132" s="258" t="s">
        <v>223</v>
      </c>
      <c r="D132" s="227">
        <v>75000</v>
      </c>
      <c r="E132" s="222"/>
      <c r="F132" s="227">
        <f t="shared" si="7"/>
        <v>75000</v>
      </c>
      <c r="H132" s="227">
        <f t="shared" si="5"/>
        <v>0</v>
      </c>
      <c r="I132" s="228" t="str">
        <f t="shared" si="6"/>
        <v/>
      </c>
    </row>
    <row r="133" spans="3:9" x14ac:dyDescent="0.2">
      <c r="C133" s="239" t="s">
        <v>188</v>
      </c>
      <c r="D133" s="231">
        <v>4608</v>
      </c>
      <c r="E133" s="256"/>
      <c r="F133" s="231">
        <f t="shared" si="7"/>
        <v>4608</v>
      </c>
      <c r="H133" s="231">
        <f t="shared" si="5"/>
        <v>0</v>
      </c>
      <c r="I133" s="232" t="str">
        <f t="shared" si="6"/>
        <v/>
      </c>
    </row>
    <row r="134" spans="3:9" x14ac:dyDescent="0.2">
      <c r="C134" s="283"/>
      <c r="D134" s="227"/>
      <c r="E134" s="222"/>
      <c r="F134" s="227">
        <f t="shared" si="7"/>
        <v>0</v>
      </c>
      <c r="H134" s="227">
        <f t="shared" si="5"/>
        <v>0</v>
      </c>
      <c r="I134" s="228" t="str">
        <f t="shared" si="6"/>
        <v/>
      </c>
    </row>
    <row r="135" spans="3:9" ht="25.5" x14ac:dyDescent="0.2">
      <c r="C135" s="262" t="s">
        <v>224</v>
      </c>
      <c r="D135" s="219">
        <f>D138+D141+D144+D147+D150+D155+D158+D161</f>
        <v>1268402</v>
      </c>
      <c r="E135" s="219">
        <f>E138+E141+E144+E147+E150+E155+E158+E161+E165</f>
        <v>50938</v>
      </c>
      <c r="F135" s="219">
        <f t="shared" si="7"/>
        <v>1319340</v>
      </c>
      <c r="H135" s="219">
        <f t="shared" si="5"/>
        <v>0</v>
      </c>
      <c r="I135" s="220" t="str">
        <f t="shared" si="6"/>
        <v/>
      </c>
    </row>
    <row r="136" spans="3:9" x14ac:dyDescent="0.2">
      <c r="C136" s="237" t="s">
        <v>188</v>
      </c>
      <c r="D136" s="231">
        <f>D162</f>
        <v>469795</v>
      </c>
      <c r="E136" s="231">
        <f t="shared" ref="E136" si="9">E162</f>
        <v>11912</v>
      </c>
      <c r="F136" s="231">
        <f t="shared" si="7"/>
        <v>481707</v>
      </c>
      <c r="H136" s="231">
        <f t="shared" si="5"/>
        <v>0</v>
      </c>
      <c r="I136" s="232" t="str">
        <f t="shared" si="6"/>
        <v/>
      </c>
    </row>
    <row r="137" spans="3:9" x14ac:dyDescent="0.2">
      <c r="C137" s="257" t="s">
        <v>191</v>
      </c>
      <c r="D137" s="219"/>
      <c r="E137" s="222"/>
      <c r="F137" s="219">
        <f t="shared" si="7"/>
        <v>0</v>
      </c>
      <c r="H137" s="219">
        <f t="shared" si="5"/>
        <v>0</v>
      </c>
      <c r="I137" s="220" t="str">
        <f t="shared" si="6"/>
        <v/>
      </c>
    </row>
    <row r="138" spans="3:9" ht="25.5" x14ac:dyDescent="0.2">
      <c r="C138" s="258" t="s">
        <v>225</v>
      </c>
      <c r="D138" s="227">
        <v>179470</v>
      </c>
      <c r="E138" s="222"/>
      <c r="F138" s="227">
        <f t="shared" si="7"/>
        <v>179470</v>
      </c>
      <c r="H138" s="227">
        <f t="shared" si="5"/>
        <v>0</v>
      </c>
      <c r="I138" s="228" t="str">
        <f t="shared" si="6"/>
        <v/>
      </c>
    </row>
    <row r="139" spans="3:9" x14ac:dyDescent="0.2">
      <c r="C139" s="296"/>
      <c r="D139" s="227"/>
      <c r="E139" s="222"/>
      <c r="F139" s="227">
        <f t="shared" si="7"/>
        <v>0</v>
      </c>
      <c r="H139" s="227">
        <f t="shared" si="5"/>
        <v>0</v>
      </c>
      <c r="I139" s="228" t="str">
        <f t="shared" si="6"/>
        <v/>
      </c>
    </row>
    <row r="140" spans="3:9" x14ac:dyDescent="0.2">
      <c r="C140" s="257" t="s">
        <v>191</v>
      </c>
      <c r="D140" s="227"/>
      <c r="E140" s="222"/>
      <c r="F140" s="227">
        <f t="shared" si="7"/>
        <v>0</v>
      </c>
      <c r="H140" s="227">
        <f t="shared" si="5"/>
        <v>0</v>
      </c>
      <c r="I140" s="228" t="str">
        <f t="shared" si="6"/>
        <v/>
      </c>
    </row>
    <row r="141" spans="3:9" x14ac:dyDescent="0.2">
      <c r="C141" s="258" t="s">
        <v>226</v>
      </c>
      <c r="D141" s="227">
        <v>130815</v>
      </c>
      <c r="E141" s="222"/>
      <c r="F141" s="227">
        <f t="shared" si="7"/>
        <v>130815</v>
      </c>
      <c r="H141" s="227">
        <f t="shared" si="5"/>
        <v>0</v>
      </c>
      <c r="I141" s="228" t="str">
        <f t="shared" si="6"/>
        <v/>
      </c>
    </row>
    <row r="142" spans="3:9" x14ac:dyDescent="0.2">
      <c r="C142" s="296"/>
      <c r="D142" s="227"/>
      <c r="E142" s="222"/>
      <c r="F142" s="227">
        <f t="shared" si="7"/>
        <v>0</v>
      </c>
      <c r="H142" s="227">
        <f t="shared" si="5"/>
        <v>0</v>
      </c>
      <c r="I142" s="228" t="str">
        <f t="shared" si="6"/>
        <v/>
      </c>
    </row>
    <row r="143" spans="3:9" x14ac:dyDescent="0.2">
      <c r="C143" s="257" t="s">
        <v>191</v>
      </c>
      <c r="D143" s="227"/>
      <c r="E143" s="222"/>
      <c r="F143" s="227">
        <f t="shared" si="7"/>
        <v>0</v>
      </c>
      <c r="H143" s="227">
        <f t="shared" si="5"/>
        <v>0</v>
      </c>
      <c r="I143" s="228" t="str">
        <f t="shared" si="6"/>
        <v/>
      </c>
    </row>
    <row r="144" spans="3:9" x14ac:dyDescent="0.2">
      <c r="C144" s="258" t="s">
        <v>227</v>
      </c>
      <c r="D144" s="227">
        <v>155050</v>
      </c>
      <c r="E144" s="222"/>
      <c r="F144" s="227">
        <f t="shared" si="7"/>
        <v>155050</v>
      </c>
      <c r="H144" s="227">
        <f t="shared" si="5"/>
        <v>0</v>
      </c>
      <c r="I144" s="228" t="str">
        <f t="shared" si="6"/>
        <v/>
      </c>
    </row>
    <row r="145" spans="3:9" x14ac:dyDescent="0.2">
      <c r="C145" s="236"/>
      <c r="D145" s="227"/>
      <c r="E145" s="222"/>
      <c r="F145" s="227">
        <f t="shared" si="7"/>
        <v>0</v>
      </c>
      <c r="H145" s="227">
        <f t="shared" si="5"/>
        <v>0</v>
      </c>
      <c r="I145" s="228" t="str">
        <f t="shared" si="6"/>
        <v/>
      </c>
    </row>
    <row r="146" spans="3:9" x14ac:dyDescent="0.2">
      <c r="C146" s="257" t="s">
        <v>191</v>
      </c>
      <c r="D146" s="227"/>
      <c r="E146" s="222"/>
      <c r="F146" s="227">
        <f t="shared" si="7"/>
        <v>0</v>
      </c>
      <c r="H146" s="227">
        <f t="shared" si="5"/>
        <v>0</v>
      </c>
      <c r="I146" s="228" t="str">
        <f t="shared" si="6"/>
        <v/>
      </c>
    </row>
    <row r="147" spans="3:9" x14ac:dyDescent="0.2">
      <c r="C147" s="258" t="s">
        <v>228</v>
      </c>
      <c r="D147" s="229">
        <v>10131</v>
      </c>
      <c r="E147" s="222"/>
      <c r="F147" s="229">
        <f t="shared" si="7"/>
        <v>10131</v>
      </c>
      <c r="H147" s="229">
        <f t="shared" si="5"/>
        <v>0</v>
      </c>
      <c r="I147" s="230" t="str">
        <f t="shared" si="6"/>
        <v/>
      </c>
    </row>
    <row r="148" spans="3:9" x14ac:dyDescent="0.2">
      <c r="C148" s="236"/>
      <c r="D148" s="227"/>
      <c r="E148" s="222"/>
      <c r="F148" s="227">
        <f t="shared" si="7"/>
        <v>0</v>
      </c>
      <c r="H148" s="227">
        <f t="shared" si="5"/>
        <v>0</v>
      </c>
      <c r="I148" s="228" t="str">
        <f t="shared" si="6"/>
        <v/>
      </c>
    </row>
    <row r="149" spans="3:9" x14ac:dyDescent="0.2">
      <c r="C149" s="257" t="s">
        <v>191</v>
      </c>
      <c r="D149" s="227"/>
      <c r="E149" s="222"/>
      <c r="F149" s="227">
        <f t="shared" si="7"/>
        <v>0</v>
      </c>
      <c r="H149" s="227">
        <f t="shared" si="5"/>
        <v>0</v>
      </c>
      <c r="I149" s="228" t="str">
        <f t="shared" si="6"/>
        <v/>
      </c>
    </row>
    <row r="150" spans="3:9" x14ac:dyDescent="0.2">
      <c r="C150" s="258" t="s">
        <v>229</v>
      </c>
      <c r="D150" s="229">
        <f>D151+D152</f>
        <v>60150</v>
      </c>
      <c r="E150" s="229">
        <f t="shared" ref="E150" si="10">E151+E152</f>
        <v>13000</v>
      </c>
      <c r="F150" s="229">
        <f t="shared" si="7"/>
        <v>73150</v>
      </c>
      <c r="H150" s="229">
        <f t="shared" si="5"/>
        <v>0</v>
      </c>
      <c r="I150" s="230" t="str">
        <f t="shared" si="6"/>
        <v/>
      </c>
    </row>
    <row r="151" spans="3:9" x14ac:dyDescent="0.2">
      <c r="C151" s="297" t="s">
        <v>230</v>
      </c>
      <c r="D151" s="292">
        <v>48150</v>
      </c>
      <c r="E151" s="298"/>
      <c r="F151" s="292">
        <f t="shared" si="7"/>
        <v>48150</v>
      </c>
      <c r="H151" s="292">
        <f t="shared" si="5"/>
        <v>0</v>
      </c>
      <c r="I151" s="293" t="str">
        <f t="shared" si="6"/>
        <v/>
      </c>
    </row>
    <row r="152" spans="3:9" x14ac:dyDescent="0.2">
      <c r="C152" s="299" t="s">
        <v>231</v>
      </c>
      <c r="D152" s="292">
        <v>12000</v>
      </c>
      <c r="E152" s="298">
        <v>13000</v>
      </c>
      <c r="F152" s="292">
        <f t="shared" si="7"/>
        <v>25000</v>
      </c>
      <c r="H152" s="292">
        <f t="shared" si="5"/>
        <v>0</v>
      </c>
      <c r="I152" s="293" t="str">
        <f t="shared" si="6"/>
        <v/>
      </c>
    </row>
    <row r="153" spans="3:9" x14ac:dyDescent="0.2">
      <c r="C153" s="266"/>
      <c r="D153" s="292"/>
      <c r="E153" s="222"/>
      <c r="F153" s="292">
        <f t="shared" si="7"/>
        <v>0</v>
      </c>
      <c r="H153" s="292">
        <f t="shared" si="5"/>
        <v>0</v>
      </c>
      <c r="I153" s="293" t="str">
        <f t="shared" si="6"/>
        <v/>
      </c>
    </row>
    <row r="154" spans="3:9" x14ac:dyDescent="0.2">
      <c r="C154" s="257" t="s">
        <v>191</v>
      </c>
      <c r="D154" s="227"/>
      <c r="E154" s="222"/>
      <c r="F154" s="227">
        <f t="shared" si="7"/>
        <v>0</v>
      </c>
      <c r="H154" s="227">
        <f t="shared" ref="H154:H217" si="11">IF(G154=0,0,G154-F154)</f>
        <v>0</v>
      </c>
      <c r="I154" s="228" t="str">
        <f t="shared" ref="I154:I217" si="12">IF(G154=0,"",H154/F154)</f>
        <v/>
      </c>
    </row>
    <row r="155" spans="3:9" x14ac:dyDescent="0.2">
      <c r="C155" s="258" t="s">
        <v>232</v>
      </c>
      <c r="D155" s="227">
        <v>14175</v>
      </c>
      <c r="E155" s="222"/>
      <c r="F155" s="227">
        <f t="shared" ref="F155:F218" si="13">SUM(D155:E155)</f>
        <v>14175</v>
      </c>
      <c r="H155" s="227">
        <f t="shared" si="11"/>
        <v>0</v>
      </c>
      <c r="I155" s="228" t="str">
        <f t="shared" si="12"/>
        <v/>
      </c>
    </row>
    <row r="156" spans="3:9" x14ac:dyDescent="0.2">
      <c r="C156" s="296"/>
      <c r="D156" s="227"/>
      <c r="E156" s="222"/>
      <c r="F156" s="227">
        <f t="shared" si="13"/>
        <v>0</v>
      </c>
      <c r="H156" s="227">
        <f t="shared" si="11"/>
        <v>0</v>
      </c>
      <c r="I156" s="228" t="str">
        <f t="shared" si="12"/>
        <v/>
      </c>
    </row>
    <row r="157" spans="3:9" x14ac:dyDescent="0.2">
      <c r="C157" s="257" t="s">
        <v>191</v>
      </c>
      <c r="D157" s="227"/>
      <c r="E157" s="222"/>
      <c r="F157" s="227">
        <f t="shared" si="13"/>
        <v>0</v>
      </c>
      <c r="H157" s="227">
        <f t="shared" si="11"/>
        <v>0</v>
      </c>
      <c r="I157" s="228" t="str">
        <f t="shared" si="12"/>
        <v/>
      </c>
    </row>
    <row r="158" spans="3:9" x14ac:dyDescent="0.2">
      <c r="C158" s="258" t="s">
        <v>233</v>
      </c>
      <c r="D158" s="227">
        <v>10000</v>
      </c>
      <c r="E158" s="222">
        <v>10000</v>
      </c>
      <c r="F158" s="227">
        <f t="shared" si="13"/>
        <v>20000</v>
      </c>
      <c r="H158" s="227">
        <f t="shared" si="11"/>
        <v>0</v>
      </c>
      <c r="I158" s="228" t="str">
        <f t="shared" si="12"/>
        <v/>
      </c>
    </row>
    <row r="159" spans="3:9" x14ac:dyDescent="0.2">
      <c r="C159" s="300"/>
      <c r="D159" s="227"/>
      <c r="E159" s="222"/>
      <c r="F159" s="227">
        <f t="shared" si="13"/>
        <v>0</v>
      </c>
      <c r="H159" s="227">
        <f t="shared" si="11"/>
        <v>0</v>
      </c>
      <c r="I159" s="228" t="str">
        <f t="shared" si="12"/>
        <v/>
      </c>
    </row>
    <row r="160" spans="3:9" x14ac:dyDescent="0.2">
      <c r="C160" s="257" t="s">
        <v>191</v>
      </c>
      <c r="D160" s="227"/>
      <c r="E160" s="222"/>
      <c r="F160" s="227">
        <f t="shared" si="13"/>
        <v>0</v>
      </c>
      <c r="H160" s="227">
        <f t="shared" si="11"/>
        <v>0</v>
      </c>
      <c r="I160" s="228" t="str">
        <f t="shared" si="12"/>
        <v/>
      </c>
    </row>
    <row r="161" spans="1:9" ht="24" x14ac:dyDescent="0.2">
      <c r="C161" s="258" t="s">
        <v>234</v>
      </c>
      <c r="D161" s="227">
        <f>643446+65000+165</f>
        <v>708611</v>
      </c>
      <c r="E161" s="222">
        <v>15938</v>
      </c>
      <c r="F161" s="227">
        <f t="shared" si="13"/>
        <v>724549</v>
      </c>
      <c r="H161" s="227">
        <f t="shared" si="11"/>
        <v>0</v>
      </c>
      <c r="I161" s="228" t="str">
        <f t="shared" si="12"/>
        <v/>
      </c>
    </row>
    <row r="162" spans="1:9" x14ac:dyDescent="0.2">
      <c r="C162" s="239" t="s">
        <v>188</v>
      </c>
      <c r="D162" s="231">
        <f>436619+33053+123</f>
        <v>469795</v>
      </c>
      <c r="E162" s="256">
        <v>11912</v>
      </c>
      <c r="F162" s="231">
        <f t="shared" si="13"/>
        <v>481707</v>
      </c>
      <c r="H162" s="231">
        <f t="shared" si="11"/>
        <v>0</v>
      </c>
      <c r="I162" s="232" t="str">
        <f t="shared" si="12"/>
        <v/>
      </c>
    </row>
    <row r="163" spans="1:9" x14ac:dyDescent="0.2">
      <c r="C163" s="239"/>
      <c r="D163" s="231"/>
      <c r="E163" s="256"/>
      <c r="F163" s="231">
        <f t="shared" si="13"/>
        <v>0</v>
      </c>
      <c r="H163" s="231">
        <f t="shared" si="11"/>
        <v>0</v>
      </c>
      <c r="I163" s="232" t="str">
        <f t="shared" si="12"/>
        <v/>
      </c>
    </row>
    <row r="164" spans="1:9" x14ac:dyDescent="0.2">
      <c r="C164" s="257" t="s">
        <v>191</v>
      </c>
      <c r="D164" s="231"/>
      <c r="E164" s="256"/>
      <c r="F164" s="231">
        <f t="shared" si="13"/>
        <v>0</v>
      </c>
      <c r="H164" s="231">
        <f t="shared" si="11"/>
        <v>0</v>
      </c>
      <c r="I164" s="232" t="str">
        <f t="shared" si="12"/>
        <v/>
      </c>
    </row>
    <row r="165" spans="1:9" x14ac:dyDescent="0.2">
      <c r="C165" s="258" t="s">
        <v>235</v>
      </c>
      <c r="D165" s="227"/>
      <c r="E165" s="222">
        <v>12000</v>
      </c>
      <c r="F165" s="227">
        <f t="shared" si="13"/>
        <v>12000</v>
      </c>
      <c r="H165" s="227">
        <f t="shared" si="11"/>
        <v>0</v>
      </c>
      <c r="I165" s="228" t="str">
        <f t="shared" si="12"/>
        <v/>
      </c>
    </row>
    <row r="166" spans="1:9" x14ac:dyDescent="0.2">
      <c r="C166" s="300"/>
      <c r="D166" s="227"/>
      <c r="E166" s="222"/>
      <c r="F166" s="227">
        <f t="shared" si="13"/>
        <v>0</v>
      </c>
      <c r="H166" s="227">
        <f t="shared" si="11"/>
        <v>0</v>
      </c>
      <c r="I166" s="228" t="str">
        <f t="shared" si="12"/>
        <v/>
      </c>
    </row>
    <row r="167" spans="1:9" x14ac:dyDescent="0.2">
      <c r="C167" s="267" t="s">
        <v>192</v>
      </c>
      <c r="D167" s="301">
        <f>D169+D212</f>
        <v>16847423</v>
      </c>
      <c r="E167" s="301">
        <f>E169+E212</f>
        <v>255891</v>
      </c>
      <c r="F167" s="301">
        <f t="shared" si="13"/>
        <v>17103314</v>
      </c>
      <c r="H167" s="301">
        <f t="shared" si="11"/>
        <v>0</v>
      </c>
      <c r="I167" s="254" t="str">
        <f t="shared" si="12"/>
        <v/>
      </c>
    </row>
    <row r="168" spans="1:9" x14ac:dyDescent="0.2">
      <c r="C168" s="240"/>
      <c r="D168" s="219"/>
      <c r="E168" s="222"/>
      <c r="F168" s="219">
        <f t="shared" si="13"/>
        <v>0</v>
      </c>
      <c r="H168" s="219">
        <f t="shared" si="11"/>
        <v>0</v>
      </c>
      <c r="I168" s="220" t="str">
        <f t="shared" si="12"/>
        <v/>
      </c>
    </row>
    <row r="169" spans="1:9" x14ac:dyDescent="0.2">
      <c r="C169" s="302" t="s">
        <v>236</v>
      </c>
      <c r="D169" s="303">
        <f>D171+D174+D176+D179+D196+D203</f>
        <v>14849069</v>
      </c>
      <c r="E169" s="303">
        <f>E171+E174+E176+E179+E196+E203+E201+E208</f>
        <v>195647</v>
      </c>
      <c r="F169" s="303">
        <f t="shared" si="13"/>
        <v>15044716</v>
      </c>
      <c r="H169" s="303">
        <f t="shared" si="11"/>
        <v>0</v>
      </c>
      <c r="I169" s="304" t="str">
        <f t="shared" si="12"/>
        <v/>
      </c>
    </row>
    <row r="170" spans="1:9" x14ac:dyDescent="0.2">
      <c r="C170" s="240"/>
      <c r="D170" s="303"/>
      <c r="E170" s="222"/>
      <c r="F170" s="303">
        <f t="shared" si="13"/>
        <v>0</v>
      </c>
      <c r="H170" s="303">
        <f t="shared" si="11"/>
        <v>0</v>
      </c>
      <c r="I170" s="304" t="str">
        <f t="shared" si="12"/>
        <v/>
      </c>
    </row>
    <row r="171" spans="1:9" x14ac:dyDescent="0.2">
      <c r="A171" s="215" t="s">
        <v>194</v>
      </c>
      <c r="B171" s="215" t="s">
        <v>193</v>
      </c>
      <c r="C171" s="238" t="s">
        <v>125</v>
      </c>
      <c r="D171" s="227">
        <f>980507+11496+3218</f>
        <v>995221</v>
      </c>
      <c r="E171" s="222"/>
      <c r="F171" s="227">
        <f t="shared" si="13"/>
        <v>995221</v>
      </c>
      <c r="H171" s="227">
        <f t="shared" si="11"/>
        <v>0</v>
      </c>
      <c r="I171" s="228" t="str">
        <f t="shared" si="12"/>
        <v/>
      </c>
    </row>
    <row r="172" spans="1:9" x14ac:dyDescent="0.2">
      <c r="C172" s="234" t="s">
        <v>188</v>
      </c>
      <c r="D172" s="231">
        <f>566455+8592+2405</f>
        <v>577452</v>
      </c>
      <c r="E172" s="256"/>
      <c r="F172" s="231">
        <f t="shared" si="13"/>
        <v>577452</v>
      </c>
      <c r="H172" s="231">
        <f t="shared" si="11"/>
        <v>0</v>
      </c>
      <c r="I172" s="232" t="str">
        <f t="shared" si="12"/>
        <v/>
      </c>
    </row>
    <row r="173" spans="1:9" x14ac:dyDescent="0.2">
      <c r="C173" s="291"/>
      <c r="D173" s="231"/>
      <c r="E173" s="222"/>
      <c r="F173" s="231">
        <f t="shared" si="13"/>
        <v>0</v>
      </c>
      <c r="H173" s="231">
        <f t="shared" si="11"/>
        <v>0</v>
      </c>
      <c r="I173" s="232" t="str">
        <f t="shared" si="12"/>
        <v/>
      </c>
    </row>
    <row r="174" spans="1:9" x14ac:dyDescent="0.2">
      <c r="A174" s="215" t="s">
        <v>194</v>
      </c>
      <c r="B174" s="215" t="s">
        <v>193</v>
      </c>
      <c r="C174" s="238" t="s">
        <v>237</v>
      </c>
      <c r="D174" s="227">
        <v>1291000</v>
      </c>
      <c r="E174" s="222">
        <v>134440</v>
      </c>
      <c r="F174" s="227">
        <f t="shared" si="13"/>
        <v>1425440</v>
      </c>
      <c r="H174" s="227">
        <f t="shared" si="11"/>
        <v>0</v>
      </c>
      <c r="I174" s="228" t="str">
        <f t="shared" si="12"/>
        <v/>
      </c>
    </row>
    <row r="175" spans="1:9" x14ac:dyDescent="0.2">
      <c r="C175" s="236"/>
      <c r="D175" s="227"/>
      <c r="E175" s="222"/>
      <c r="F175" s="227">
        <f t="shared" si="13"/>
        <v>0</v>
      </c>
      <c r="H175" s="227">
        <f t="shared" si="11"/>
        <v>0</v>
      </c>
      <c r="I175" s="228" t="str">
        <f t="shared" si="12"/>
        <v/>
      </c>
    </row>
    <row r="176" spans="1:9" x14ac:dyDescent="0.2">
      <c r="A176" s="215" t="s">
        <v>194</v>
      </c>
      <c r="B176" s="215" t="s">
        <v>193</v>
      </c>
      <c r="C176" s="238" t="s">
        <v>238</v>
      </c>
      <c r="D176" s="227">
        <f>1213218+4062</f>
        <v>1217280</v>
      </c>
      <c r="E176" s="222">
        <v>21107</v>
      </c>
      <c r="F176" s="227">
        <f t="shared" si="13"/>
        <v>1238387</v>
      </c>
      <c r="H176" s="227">
        <f t="shared" si="11"/>
        <v>0</v>
      </c>
      <c r="I176" s="228" t="str">
        <f t="shared" si="12"/>
        <v/>
      </c>
    </row>
    <row r="177" spans="1:9" x14ac:dyDescent="0.2">
      <c r="C177" s="234" t="s">
        <v>188</v>
      </c>
      <c r="D177" s="231">
        <f>617902+3036</f>
        <v>620938</v>
      </c>
      <c r="E177" s="256">
        <v>15775</v>
      </c>
      <c r="F177" s="231">
        <f t="shared" si="13"/>
        <v>636713</v>
      </c>
      <c r="H177" s="231">
        <f t="shared" si="11"/>
        <v>0</v>
      </c>
      <c r="I177" s="232" t="str">
        <f t="shared" si="12"/>
        <v/>
      </c>
    </row>
    <row r="178" spans="1:9" x14ac:dyDescent="0.2">
      <c r="C178" s="234"/>
      <c r="D178" s="231"/>
      <c r="E178" s="222"/>
      <c r="F178" s="231">
        <f t="shared" si="13"/>
        <v>0</v>
      </c>
      <c r="H178" s="231">
        <f t="shared" si="11"/>
        <v>0</v>
      </c>
      <c r="I178" s="232" t="str">
        <f t="shared" si="12"/>
        <v/>
      </c>
    </row>
    <row r="179" spans="1:9" x14ac:dyDescent="0.2">
      <c r="A179" s="215" t="s">
        <v>194</v>
      </c>
      <c r="B179" s="215" t="s">
        <v>193</v>
      </c>
      <c r="C179" s="238" t="s">
        <v>239</v>
      </c>
      <c r="D179" s="222">
        <f>D181+D190</f>
        <v>11280279</v>
      </c>
      <c r="E179" s="222">
        <f t="shared" ref="E179" si="14">E181+E190</f>
        <v>-2500</v>
      </c>
      <c r="F179" s="222">
        <f t="shared" si="13"/>
        <v>11277779</v>
      </c>
      <c r="H179" s="222">
        <f t="shared" si="11"/>
        <v>0</v>
      </c>
      <c r="I179" s="235" t="str">
        <f t="shared" si="12"/>
        <v/>
      </c>
    </row>
    <row r="180" spans="1:9" x14ac:dyDescent="0.2">
      <c r="C180" s="238"/>
      <c r="D180" s="227"/>
      <c r="E180" s="222"/>
      <c r="F180" s="227">
        <f t="shared" si="13"/>
        <v>0</v>
      </c>
      <c r="H180" s="227">
        <f t="shared" si="11"/>
        <v>0</v>
      </c>
      <c r="I180" s="228" t="str">
        <f t="shared" si="12"/>
        <v/>
      </c>
    </row>
    <row r="181" spans="1:9" x14ac:dyDescent="0.2">
      <c r="C181" s="305" t="s">
        <v>240</v>
      </c>
      <c r="D181" s="227">
        <f>SUM(D182:D188)</f>
        <v>4254244</v>
      </c>
      <c r="E181" s="227">
        <f t="shared" ref="E181" si="15">SUM(E182:E188)</f>
        <v>-2500</v>
      </c>
      <c r="F181" s="227">
        <f t="shared" si="13"/>
        <v>4251744</v>
      </c>
      <c r="H181" s="227">
        <f t="shared" si="11"/>
        <v>0</v>
      </c>
      <c r="I181" s="228" t="str">
        <f t="shared" si="12"/>
        <v/>
      </c>
    </row>
    <row r="182" spans="1:9" x14ac:dyDescent="0.2">
      <c r="C182" s="242" t="s">
        <v>241</v>
      </c>
      <c r="D182" s="268">
        <v>482754</v>
      </c>
      <c r="E182" s="298"/>
      <c r="F182" s="268">
        <f t="shared" si="13"/>
        <v>482754</v>
      </c>
      <c r="H182" s="268">
        <f t="shared" si="11"/>
        <v>0</v>
      </c>
      <c r="I182" s="241" t="str">
        <f t="shared" si="12"/>
        <v/>
      </c>
    </row>
    <row r="183" spans="1:9" x14ac:dyDescent="0.2">
      <c r="C183" s="242" t="s">
        <v>242</v>
      </c>
      <c r="D183" s="268">
        <v>1472000</v>
      </c>
      <c r="E183" s="298"/>
      <c r="F183" s="268">
        <f t="shared" si="13"/>
        <v>1472000</v>
      </c>
      <c r="H183" s="268">
        <f t="shared" si="11"/>
        <v>0</v>
      </c>
      <c r="I183" s="241" t="str">
        <f t="shared" si="12"/>
        <v/>
      </c>
    </row>
    <row r="184" spans="1:9" x14ac:dyDescent="0.2">
      <c r="C184" s="269" t="s">
        <v>243</v>
      </c>
      <c r="D184" s="268">
        <v>1216000</v>
      </c>
      <c r="E184" s="298"/>
      <c r="F184" s="268">
        <f t="shared" si="13"/>
        <v>1216000</v>
      </c>
      <c r="H184" s="268">
        <f t="shared" si="11"/>
        <v>0</v>
      </c>
      <c r="I184" s="241" t="str">
        <f t="shared" si="12"/>
        <v/>
      </c>
    </row>
    <row r="185" spans="1:9" x14ac:dyDescent="0.2">
      <c r="C185" s="269" t="s">
        <v>244</v>
      </c>
      <c r="D185" s="268">
        <v>934064</v>
      </c>
      <c r="E185" s="298">
        <v>-2500</v>
      </c>
      <c r="F185" s="268">
        <f t="shared" si="13"/>
        <v>931564</v>
      </c>
      <c r="H185" s="268">
        <f t="shared" si="11"/>
        <v>0</v>
      </c>
      <c r="I185" s="241" t="str">
        <f t="shared" si="12"/>
        <v/>
      </c>
    </row>
    <row r="186" spans="1:9" x14ac:dyDescent="0.2">
      <c r="C186" s="242" t="s">
        <v>245</v>
      </c>
      <c r="D186" s="268">
        <v>101186</v>
      </c>
      <c r="E186" s="298"/>
      <c r="F186" s="268">
        <f t="shared" si="13"/>
        <v>101186</v>
      </c>
      <c r="H186" s="268">
        <f t="shared" si="11"/>
        <v>0</v>
      </c>
      <c r="I186" s="241" t="str">
        <f t="shared" si="12"/>
        <v/>
      </c>
    </row>
    <row r="187" spans="1:9" x14ac:dyDescent="0.2">
      <c r="C187" s="242" t="s">
        <v>246</v>
      </c>
      <c r="D187" s="268">
        <v>18240</v>
      </c>
      <c r="E187" s="298"/>
      <c r="F187" s="268">
        <f t="shared" si="13"/>
        <v>18240</v>
      </c>
      <c r="H187" s="268">
        <f t="shared" si="11"/>
        <v>0</v>
      </c>
      <c r="I187" s="241" t="str">
        <f t="shared" si="12"/>
        <v/>
      </c>
    </row>
    <row r="188" spans="1:9" x14ac:dyDescent="0.2">
      <c r="C188" s="242" t="s">
        <v>247</v>
      </c>
      <c r="D188" s="268">
        <v>30000</v>
      </c>
      <c r="E188" s="298"/>
      <c r="F188" s="268">
        <f t="shared" si="13"/>
        <v>30000</v>
      </c>
      <c r="H188" s="268">
        <f t="shared" si="11"/>
        <v>0</v>
      </c>
      <c r="I188" s="241" t="str">
        <f t="shared" si="12"/>
        <v/>
      </c>
    </row>
    <row r="189" spans="1:9" x14ac:dyDescent="0.2">
      <c r="C189" s="306"/>
      <c r="D189" s="231"/>
      <c r="E189" s="222"/>
      <c r="F189" s="231">
        <f t="shared" si="13"/>
        <v>0</v>
      </c>
      <c r="H189" s="231">
        <f t="shared" si="11"/>
        <v>0</v>
      </c>
      <c r="I189" s="232" t="str">
        <f t="shared" si="12"/>
        <v/>
      </c>
    </row>
    <row r="190" spans="1:9" x14ac:dyDescent="0.2">
      <c r="C190" s="305" t="s">
        <v>248</v>
      </c>
      <c r="D190" s="227">
        <f>D191</f>
        <v>7026035</v>
      </c>
      <c r="E190" s="227">
        <f t="shared" ref="E190" si="16">E191</f>
        <v>0</v>
      </c>
      <c r="F190" s="227">
        <f t="shared" si="13"/>
        <v>7026035</v>
      </c>
      <c r="H190" s="227">
        <f t="shared" si="11"/>
        <v>0</v>
      </c>
      <c r="I190" s="228" t="str">
        <f t="shared" si="12"/>
        <v/>
      </c>
    </row>
    <row r="191" spans="1:9" x14ac:dyDescent="0.2">
      <c r="C191" s="242" t="s">
        <v>249</v>
      </c>
      <c r="D191" s="268">
        <f>D192+D193</f>
        <v>7026035</v>
      </c>
      <c r="E191" s="268">
        <f t="shared" ref="E191" si="17">E192+E193</f>
        <v>0</v>
      </c>
      <c r="F191" s="268">
        <f t="shared" si="13"/>
        <v>7026035</v>
      </c>
      <c r="H191" s="268">
        <f t="shared" si="11"/>
        <v>0</v>
      </c>
      <c r="I191" s="241" t="str">
        <f t="shared" si="12"/>
        <v/>
      </c>
    </row>
    <row r="192" spans="1:9" x14ac:dyDescent="0.2">
      <c r="C192" s="307" t="s">
        <v>250</v>
      </c>
      <c r="D192" s="268">
        <v>7023035</v>
      </c>
      <c r="E192" s="298"/>
      <c r="F192" s="268">
        <f t="shared" si="13"/>
        <v>7023035</v>
      </c>
      <c r="H192" s="268">
        <f t="shared" si="11"/>
        <v>0</v>
      </c>
      <c r="I192" s="241" t="str">
        <f t="shared" si="12"/>
        <v/>
      </c>
    </row>
    <row r="193" spans="1:9" x14ac:dyDescent="0.2">
      <c r="C193" s="264" t="s">
        <v>251</v>
      </c>
      <c r="D193" s="268">
        <v>3000</v>
      </c>
      <c r="E193" s="298"/>
      <c r="F193" s="268">
        <f t="shared" si="13"/>
        <v>3000</v>
      </c>
      <c r="H193" s="268">
        <f t="shared" si="11"/>
        <v>0</v>
      </c>
      <c r="I193" s="241" t="str">
        <f t="shared" si="12"/>
        <v/>
      </c>
    </row>
    <row r="194" spans="1:9" x14ac:dyDescent="0.2">
      <c r="C194" s="242" t="s">
        <v>252</v>
      </c>
      <c r="D194" s="268"/>
      <c r="E194" s="222"/>
      <c r="F194" s="268">
        <f t="shared" si="13"/>
        <v>0</v>
      </c>
      <c r="H194" s="268">
        <f t="shared" si="11"/>
        <v>0</v>
      </c>
      <c r="I194" s="241" t="str">
        <f t="shared" si="12"/>
        <v/>
      </c>
    </row>
    <row r="195" spans="1:9" x14ac:dyDescent="0.2">
      <c r="C195" s="238"/>
      <c r="D195" s="227"/>
      <c r="E195" s="222"/>
      <c r="F195" s="227">
        <f t="shared" si="13"/>
        <v>0</v>
      </c>
      <c r="H195" s="227">
        <f t="shared" si="11"/>
        <v>0</v>
      </c>
      <c r="I195" s="228" t="str">
        <f t="shared" si="12"/>
        <v/>
      </c>
    </row>
    <row r="196" spans="1:9" x14ac:dyDescent="0.2">
      <c r="A196" s="215" t="s">
        <v>194</v>
      </c>
      <c r="B196" s="215" t="s">
        <v>193</v>
      </c>
      <c r="C196" s="238" t="s">
        <v>253</v>
      </c>
      <c r="D196" s="227">
        <f>SUM(D197:D199)</f>
        <v>52720</v>
      </c>
      <c r="E196" s="222"/>
      <c r="F196" s="227">
        <f t="shared" si="13"/>
        <v>52720</v>
      </c>
      <c r="H196" s="227">
        <f t="shared" si="11"/>
        <v>0</v>
      </c>
      <c r="I196" s="228" t="str">
        <f t="shared" si="12"/>
        <v/>
      </c>
    </row>
    <row r="197" spans="1:9" x14ac:dyDescent="0.2">
      <c r="C197" s="308" t="s">
        <v>254</v>
      </c>
      <c r="D197" s="268">
        <v>17575</v>
      </c>
      <c r="E197" s="298"/>
      <c r="F197" s="268">
        <f t="shared" si="13"/>
        <v>17575</v>
      </c>
      <c r="H197" s="268">
        <f t="shared" si="11"/>
        <v>0</v>
      </c>
      <c r="I197" s="241" t="str">
        <f t="shared" si="12"/>
        <v/>
      </c>
    </row>
    <row r="198" spans="1:9" ht="22.5" x14ac:dyDescent="0.2">
      <c r="C198" s="309" t="s">
        <v>255</v>
      </c>
      <c r="D198" s="268">
        <v>14000</v>
      </c>
      <c r="E198" s="298"/>
      <c r="F198" s="268">
        <f t="shared" si="13"/>
        <v>14000</v>
      </c>
      <c r="H198" s="268">
        <f t="shared" si="11"/>
        <v>0</v>
      </c>
      <c r="I198" s="241" t="str">
        <f t="shared" si="12"/>
        <v/>
      </c>
    </row>
    <row r="199" spans="1:9" x14ac:dyDescent="0.2">
      <c r="C199" s="242" t="s">
        <v>256</v>
      </c>
      <c r="D199" s="268">
        <v>21145</v>
      </c>
      <c r="E199" s="298"/>
      <c r="F199" s="268">
        <f t="shared" si="13"/>
        <v>21145</v>
      </c>
      <c r="H199" s="268">
        <f t="shared" si="11"/>
        <v>0</v>
      </c>
      <c r="I199" s="241" t="str">
        <f t="shared" si="12"/>
        <v/>
      </c>
    </row>
    <row r="200" spans="1:9" x14ac:dyDescent="0.2">
      <c r="C200" s="309"/>
      <c r="D200" s="268"/>
      <c r="E200" s="298"/>
      <c r="F200" s="268">
        <f t="shared" si="13"/>
        <v>0</v>
      </c>
      <c r="H200" s="268">
        <f t="shared" si="11"/>
        <v>0</v>
      </c>
      <c r="I200" s="241" t="str">
        <f t="shared" si="12"/>
        <v/>
      </c>
    </row>
    <row r="201" spans="1:9" ht="38.25" x14ac:dyDescent="0.2">
      <c r="A201" s="215" t="s">
        <v>194</v>
      </c>
      <c r="B201" s="215" t="s">
        <v>193</v>
      </c>
      <c r="C201" s="310" t="s">
        <v>257</v>
      </c>
      <c r="D201" s="268"/>
      <c r="E201" s="222">
        <v>12000</v>
      </c>
      <c r="F201" s="268">
        <f t="shared" si="13"/>
        <v>12000</v>
      </c>
      <c r="H201" s="268">
        <f t="shared" si="11"/>
        <v>0</v>
      </c>
      <c r="I201" s="241" t="str">
        <f t="shared" si="12"/>
        <v/>
      </c>
    </row>
    <row r="202" spans="1:9" x14ac:dyDescent="0.2">
      <c r="C202" s="309"/>
      <c r="D202" s="268"/>
      <c r="E202" s="298"/>
      <c r="F202" s="268">
        <f t="shared" si="13"/>
        <v>0</v>
      </c>
      <c r="H202" s="268">
        <f t="shared" si="11"/>
        <v>0</v>
      </c>
      <c r="I202" s="241" t="str">
        <f t="shared" si="12"/>
        <v/>
      </c>
    </row>
    <row r="203" spans="1:9" ht="25.5" x14ac:dyDescent="0.2">
      <c r="A203" s="215" t="s">
        <v>194</v>
      </c>
      <c r="B203" s="215" t="s">
        <v>193</v>
      </c>
      <c r="C203" s="311" t="s">
        <v>258</v>
      </c>
      <c r="D203" s="227">
        <v>12569</v>
      </c>
      <c r="E203" s="222"/>
      <c r="F203" s="227">
        <f t="shared" si="13"/>
        <v>12569</v>
      </c>
      <c r="H203" s="227">
        <f t="shared" si="11"/>
        <v>0</v>
      </c>
      <c r="I203" s="228" t="str">
        <f t="shared" si="12"/>
        <v/>
      </c>
    </row>
    <row r="204" spans="1:9" x14ac:dyDescent="0.2">
      <c r="C204" s="234" t="s">
        <v>188</v>
      </c>
      <c r="D204" s="231">
        <v>2210</v>
      </c>
      <c r="E204" s="256"/>
      <c r="F204" s="231">
        <f t="shared" si="13"/>
        <v>2210</v>
      </c>
      <c r="H204" s="231">
        <f t="shared" si="11"/>
        <v>0</v>
      </c>
      <c r="I204" s="232" t="str">
        <f t="shared" si="12"/>
        <v/>
      </c>
    </row>
    <row r="205" spans="1:9" x14ac:dyDescent="0.2">
      <c r="C205" s="234"/>
      <c r="D205" s="227"/>
      <c r="E205" s="256"/>
      <c r="F205" s="227">
        <f t="shared" si="13"/>
        <v>0</v>
      </c>
      <c r="H205" s="227">
        <f t="shared" si="11"/>
        <v>0</v>
      </c>
      <c r="I205" s="228" t="str">
        <f t="shared" si="12"/>
        <v/>
      </c>
    </row>
    <row r="206" spans="1:9" x14ac:dyDescent="0.2">
      <c r="C206" s="247" t="s">
        <v>190</v>
      </c>
      <c r="D206" s="231">
        <v>12569</v>
      </c>
      <c r="E206" s="256"/>
      <c r="F206" s="231">
        <f t="shared" si="13"/>
        <v>12569</v>
      </c>
      <c r="H206" s="231">
        <f t="shared" si="11"/>
        <v>0</v>
      </c>
      <c r="I206" s="232" t="str">
        <f t="shared" si="12"/>
        <v/>
      </c>
    </row>
    <row r="207" spans="1:9" x14ac:dyDescent="0.2">
      <c r="C207" s="234"/>
      <c r="D207" s="231"/>
      <c r="E207" s="256"/>
      <c r="F207" s="231">
        <f t="shared" si="13"/>
        <v>0</v>
      </c>
      <c r="H207" s="231">
        <f t="shared" si="11"/>
        <v>0</v>
      </c>
      <c r="I207" s="232" t="str">
        <f t="shared" si="12"/>
        <v/>
      </c>
    </row>
    <row r="208" spans="1:9" ht="36" x14ac:dyDescent="0.2">
      <c r="A208" s="215" t="s">
        <v>194</v>
      </c>
      <c r="B208" s="215" t="s">
        <v>193</v>
      </c>
      <c r="C208" s="312" t="s">
        <v>259</v>
      </c>
      <c r="D208" s="231"/>
      <c r="E208" s="222">
        <v>30600</v>
      </c>
      <c r="F208" s="222">
        <f t="shared" si="13"/>
        <v>30600</v>
      </c>
      <c r="H208" s="231">
        <f t="shared" si="11"/>
        <v>0</v>
      </c>
      <c r="I208" s="232" t="str">
        <f t="shared" si="12"/>
        <v/>
      </c>
    </row>
    <row r="209" spans="1:17" x14ac:dyDescent="0.2">
      <c r="C209" s="234"/>
      <c r="D209" s="231"/>
      <c r="E209" s="256"/>
      <c r="F209" s="231">
        <f t="shared" si="13"/>
        <v>0</v>
      </c>
      <c r="H209" s="231">
        <f t="shared" si="11"/>
        <v>0</v>
      </c>
      <c r="I209" s="232" t="str">
        <f t="shared" si="12"/>
        <v/>
      </c>
    </row>
    <row r="210" spans="1:17" x14ac:dyDescent="0.2">
      <c r="C210" s="247" t="s">
        <v>190</v>
      </c>
      <c r="D210" s="231"/>
      <c r="E210" s="256">
        <v>26010</v>
      </c>
      <c r="F210" s="231">
        <f t="shared" si="13"/>
        <v>26010</v>
      </c>
      <c r="H210" s="231">
        <f t="shared" si="11"/>
        <v>0</v>
      </c>
      <c r="I210" s="232" t="str">
        <f t="shared" si="12"/>
        <v/>
      </c>
    </row>
    <row r="211" spans="1:17" x14ac:dyDescent="0.2">
      <c r="C211" s="247"/>
      <c r="D211" s="244"/>
      <c r="E211" s="222"/>
      <c r="F211" s="244">
        <f t="shared" si="13"/>
        <v>0</v>
      </c>
      <c r="H211" s="244">
        <f t="shared" si="11"/>
        <v>0</v>
      </c>
      <c r="I211" s="245" t="str">
        <f t="shared" si="12"/>
        <v/>
      </c>
    </row>
    <row r="212" spans="1:17" x14ac:dyDescent="0.2">
      <c r="A212" s="215" t="s">
        <v>260</v>
      </c>
      <c r="B212" s="215" t="s">
        <v>193</v>
      </c>
      <c r="C212" s="313" t="s">
        <v>261</v>
      </c>
      <c r="D212" s="314">
        <f>D214+D217+D236+D238+D240+D242+D244+D246+D248+D250+D252</f>
        <v>1998354</v>
      </c>
      <c r="E212" s="314">
        <f t="shared" ref="E212" si="18">E214+E217+E236+E238+E240+E242+E244+E246+E248+E250+E252</f>
        <v>60244</v>
      </c>
      <c r="F212" s="314">
        <f t="shared" si="13"/>
        <v>2058598</v>
      </c>
      <c r="H212" s="314">
        <f t="shared" si="11"/>
        <v>0</v>
      </c>
      <c r="I212" s="315" t="str">
        <f t="shared" si="12"/>
        <v/>
      </c>
    </row>
    <row r="213" spans="1:17" x14ac:dyDescent="0.2">
      <c r="C213" s="313"/>
      <c r="D213" s="268"/>
      <c r="E213" s="222"/>
      <c r="F213" s="268">
        <f t="shared" si="13"/>
        <v>0</v>
      </c>
      <c r="H213" s="268">
        <f t="shared" si="11"/>
        <v>0</v>
      </c>
      <c r="I213" s="241" t="str">
        <f t="shared" si="12"/>
        <v/>
      </c>
    </row>
    <row r="214" spans="1:17" x14ac:dyDescent="0.2">
      <c r="C214" s="238" t="s">
        <v>262</v>
      </c>
      <c r="D214" s="227">
        <v>199360</v>
      </c>
      <c r="E214" s="222">
        <v>21628</v>
      </c>
      <c r="F214" s="227">
        <f t="shared" si="13"/>
        <v>220988</v>
      </c>
      <c r="H214" s="227">
        <f t="shared" si="11"/>
        <v>0</v>
      </c>
      <c r="I214" s="228" t="str">
        <f t="shared" si="12"/>
        <v/>
      </c>
    </row>
    <row r="215" spans="1:17" x14ac:dyDescent="0.2">
      <c r="C215" s="234" t="s">
        <v>188</v>
      </c>
      <c r="D215" s="231">
        <v>75440</v>
      </c>
      <c r="E215" s="256">
        <v>26031</v>
      </c>
      <c r="F215" s="231">
        <f t="shared" si="13"/>
        <v>101471</v>
      </c>
      <c r="H215" s="231">
        <f t="shared" si="11"/>
        <v>0</v>
      </c>
      <c r="I215" s="232" t="str">
        <f t="shared" si="12"/>
        <v/>
      </c>
    </row>
    <row r="216" spans="1:17" x14ac:dyDescent="0.2">
      <c r="C216" s="313"/>
      <c r="D216" s="231"/>
      <c r="E216" s="222"/>
      <c r="F216" s="231">
        <f t="shared" si="13"/>
        <v>0</v>
      </c>
      <c r="H216" s="231">
        <f t="shared" si="11"/>
        <v>0</v>
      </c>
      <c r="I216" s="232" t="str">
        <f t="shared" si="12"/>
        <v/>
      </c>
    </row>
    <row r="217" spans="1:17" x14ac:dyDescent="0.2">
      <c r="C217" s="238" t="s">
        <v>263</v>
      </c>
      <c r="D217" s="227">
        <f>D219+D234</f>
        <v>764204</v>
      </c>
      <c r="E217" s="227">
        <f t="shared" ref="E217" si="19">E219+E234</f>
        <v>48616</v>
      </c>
      <c r="F217" s="227">
        <f t="shared" si="13"/>
        <v>812820</v>
      </c>
      <c r="H217" s="227">
        <f t="shared" si="11"/>
        <v>0</v>
      </c>
      <c r="I217" s="228" t="str">
        <f t="shared" si="12"/>
        <v/>
      </c>
    </row>
    <row r="218" spans="1:17" x14ac:dyDescent="0.2">
      <c r="C218" s="234" t="s">
        <v>188</v>
      </c>
      <c r="D218" s="231">
        <v>4000</v>
      </c>
      <c r="E218" s="256"/>
      <c r="F218" s="231">
        <f t="shared" si="13"/>
        <v>4000</v>
      </c>
      <c r="H218" s="231">
        <f t="shared" ref="H218:H255" si="20">IF(G218=0,0,G218-F218)</f>
        <v>0</v>
      </c>
      <c r="I218" s="232" t="str">
        <f t="shared" ref="I218:I255" si="21">IF(G218=0,"",H218/F218)</f>
        <v/>
      </c>
    </row>
    <row r="219" spans="1:17" ht="13.5" customHeight="1" x14ac:dyDescent="0.2">
      <c r="C219" s="240" t="s">
        <v>264</v>
      </c>
      <c r="D219" s="268">
        <v>454354</v>
      </c>
      <c r="E219" s="298">
        <v>25000</v>
      </c>
      <c r="F219" s="268">
        <f t="shared" ref="F219:F255" si="22">SUM(D219:E219)</f>
        <v>479354</v>
      </c>
      <c r="H219" s="268">
        <f t="shared" si="20"/>
        <v>0</v>
      </c>
      <c r="I219" s="241" t="str">
        <f t="shared" si="21"/>
        <v/>
      </c>
    </row>
    <row r="220" spans="1:17" s="332" customFormat="1" ht="13.5" customHeight="1" x14ac:dyDescent="0.2">
      <c r="C220" s="346" t="s">
        <v>293</v>
      </c>
      <c r="D220" s="319">
        <v>57521</v>
      </c>
      <c r="E220" s="330"/>
      <c r="F220" s="330">
        <f>D220+E220</f>
        <v>57521</v>
      </c>
      <c r="G220" s="322"/>
      <c r="H220" s="322"/>
      <c r="I220" s="322"/>
      <c r="J220" s="322"/>
      <c r="K220" s="322"/>
      <c r="L220" s="322"/>
      <c r="M220" s="322"/>
      <c r="N220" s="322"/>
      <c r="O220" s="323"/>
      <c r="P220" s="322"/>
      <c r="Q220" s="336"/>
    </row>
    <row r="221" spans="1:17" s="332" customFormat="1" ht="13.5" customHeight="1" x14ac:dyDescent="0.2">
      <c r="C221" s="346" t="s">
        <v>294</v>
      </c>
      <c r="D221" s="319">
        <v>0</v>
      </c>
      <c r="E221" s="330"/>
      <c r="F221" s="330">
        <f t="shared" ref="F221:F233" si="23">D221+E221</f>
        <v>0</v>
      </c>
      <c r="G221" s="322"/>
      <c r="H221" s="322"/>
      <c r="I221" s="322"/>
      <c r="J221" s="322"/>
      <c r="K221" s="322"/>
      <c r="L221" s="322"/>
      <c r="M221" s="322"/>
      <c r="N221" s="322"/>
      <c r="O221" s="323"/>
      <c r="P221" s="322"/>
      <c r="Q221" s="336"/>
    </row>
    <row r="222" spans="1:17" s="332" customFormat="1" ht="13.5" customHeight="1" x14ac:dyDescent="0.2">
      <c r="C222" s="346" t="s">
        <v>295</v>
      </c>
      <c r="D222" s="319">
        <v>25623</v>
      </c>
      <c r="E222" s="330"/>
      <c r="F222" s="330">
        <f t="shared" si="23"/>
        <v>25623</v>
      </c>
      <c r="G222" s="322"/>
      <c r="H222" s="322"/>
      <c r="I222" s="322"/>
      <c r="J222" s="322"/>
      <c r="K222" s="322"/>
      <c r="L222" s="322"/>
      <c r="M222" s="322"/>
      <c r="N222" s="322"/>
      <c r="O222" s="323"/>
      <c r="P222" s="322"/>
      <c r="Q222" s="336"/>
    </row>
    <row r="223" spans="1:17" s="332" customFormat="1" ht="13.5" customHeight="1" x14ac:dyDescent="0.2">
      <c r="C223" s="346" t="s">
        <v>296</v>
      </c>
      <c r="D223" s="319">
        <v>10482</v>
      </c>
      <c r="E223" s="330"/>
      <c r="F223" s="330">
        <f t="shared" si="23"/>
        <v>10482</v>
      </c>
      <c r="G223" s="322"/>
      <c r="H223" s="322"/>
      <c r="I223" s="322"/>
      <c r="J223" s="322"/>
      <c r="K223" s="322"/>
      <c r="L223" s="322"/>
      <c r="M223" s="322"/>
      <c r="N223" s="322"/>
      <c r="O223" s="323"/>
      <c r="P223" s="322"/>
      <c r="Q223" s="336"/>
    </row>
    <row r="224" spans="1:17" s="332" customFormat="1" ht="13.5" customHeight="1" x14ac:dyDescent="0.2">
      <c r="C224" s="346" t="s">
        <v>297</v>
      </c>
      <c r="D224" s="319">
        <v>177144</v>
      </c>
      <c r="E224" s="330"/>
      <c r="F224" s="330">
        <f t="shared" si="23"/>
        <v>177144</v>
      </c>
      <c r="G224" s="322"/>
      <c r="H224" s="322"/>
      <c r="I224" s="322"/>
      <c r="J224" s="322"/>
      <c r="K224" s="322"/>
      <c r="L224" s="322"/>
      <c r="M224" s="322"/>
      <c r="N224" s="322"/>
      <c r="O224" s="323"/>
      <c r="P224" s="322"/>
      <c r="Q224" s="336"/>
    </row>
    <row r="225" spans="3:17" s="332" customFormat="1" ht="13.5" customHeight="1" x14ac:dyDescent="0.2">
      <c r="C225" s="346" t="s">
        <v>298</v>
      </c>
      <c r="D225" s="319">
        <v>95868</v>
      </c>
      <c r="E225" s="330"/>
      <c r="F225" s="330">
        <f t="shared" si="23"/>
        <v>95868</v>
      </c>
      <c r="G225" s="322"/>
      <c r="H225" s="322"/>
      <c r="I225" s="322"/>
      <c r="J225" s="322"/>
      <c r="K225" s="322"/>
      <c r="L225" s="322"/>
      <c r="M225" s="322"/>
      <c r="N225" s="322"/>
      <c r="O225" s="323"/>
      <c r="P225" s="322"/>
      <c r="Q225" s="336"/>
    </row>
    <row r="226" spans="3:17" s="332" customFormat="1" ht="13.5" customHeight="1" x14ac:dyDescent="0.2">
      <c r="C226" s="346" t="s">
        <v>299</v>
      </c>
      <c r="D226" s="319">
        <v>0</v>
      </c>
      <c r="E226" s="330"/>
      <c r="F226" s="330">
        <f t="shared" si="23"/>
        <v>0</v>
      </c>
      <c r="G226" s="322"/>
      <c r="H226" s="322"/>
      <c r="I226" s="322"/>
      <c r="J226" s="322"/>
      <c r="K226" s="322"/>
      <c r="L226" s="322"/>
      <c r="M226" s="322"/>
      <c r="N226" s="322"/>
      <c r="O226" s="323"/>
      <c r="P226" s="322"/>
      <c r="Q226" s="336"/>
    </row>
    <row r="227" spans="3:17" s="332" customFormat="1" ht="13.5" customHeight="1" x14ac:dyDescent="0.2">
      <c r="C227" s="346" t="s">
        <v>300</v>
      </c>
      <c r="D227" s="319">
        <v>4000</v>
      </c>
      <c r="E227" s="330">
        <v>4000</v>
      </c>
      <c r="F227" s="330">
        <f t="shared" si="23"/>
        <v>8000</v>
      </c>
      <c r="G227" s="322"/>
      <c r="H227" s="322"/>
      <c r="I227" s="322"/>
      <c r="J227" s="322"/>
      <c r="K227" s="322"/>
      <c r="L227" s="322"/>
      <c r="M227" s="322"/>
      <c r="N227" s="322"/>
      <c r="O227" s="323"/>
      <c r="P227" s="322"/>
      <c r="Q227" s="336"/>
    </row>
    <row r="228" spans="3:17" s="332" customFormat="1" ht="13.5" customHeight="1" x14ac:dyDescent="0.2">
      <c r="C228" s="346" t="s">
        <v>301</v>
      </c>
      <c r="D228" s="319">
        <v>16782</v>
      </c>
      <c r="E228" s="330"/>
      <c r="F228" s="330">
        <f t="shared" si="23"/>
        <v>16782</v>
      </c>
      <c r="G228" s="322"/>
      <c r="H228" s="322"/>
      <c r="I228" s="322"/>
      <c r="J228" s="322"/>
      <c r="K228" s="322"/>
      <c r="L228" s="322"/>
      <c r="M228" s="322"/>
      <c r="N228" s="322"/>
      <c r="O228" s="323"/>
      <c r="P228" s="322"/>
      <c r="Q228" s="336"/>
    </row>
    <row r="229" spans="3:17" s="332" customFormat="1" ht="13.5" customHeight="1" x14ac:dyDescent="0.2">
      <c r="C229" s="346" t="s">
        <v>302</v>
      </c>
      <c r="D229" s="319">
        <v>54791</v>
      </c>
      <c r="E229" s="330"/>
      <c r="F229" s="330">
        <f t="shared" si="23"/>
        <v>54791</v>
      </c>
      <c r="G229" s="322"/>
      <c r="H229" s="322"/>
      <c r="I229" s="322"/>
      <c r="J229" s="322"/>
      <c r="K229" s="322"/>
      <c r="L229" s="322"/>
      <c r="M229" s="322"/>
      <c r="N229" s="322"/>
      <c r="O229" s="323"/>
      <c r="P229" s="322"/>
      <c r="Q229" s="336"/>
    </row>
    <row r="230" spans="3:17" s="324" customFormat="1" ht="13.5" customHeight="1" x14ac:dyDescent="0.2">
      <c r="C230" s="347" t="s">
        <v>188</v>
      </c>
      <c r="D230" s="348">
        <v>5000</v>
      </c>
      <c r="E230" s="328"/>
      <c r="F230" s="328">
        <f t="shared" si="23"/>
        <v>5000</v>
      </c>
      <c r="G230" s="320"/>
      <c r="H230" s="320"/>
      <c r="I230" s="320"/>
      <c r="J230" s="320"/>
      <c r="K230" s="320"/>
      <c r="L230" s="320"/>
      <c r="M230" s="320"/>
      <c r="N230" s="320"/>
      <c r="O230" s="321"/>
      <c r="P230" s="320"/>
      <c r="Q230" s="326"/>
    </row>
    <row r="231" spans="3:17" s="332" customFormat="1" ht="13.5" customHeight="1" x14ac:dyDescent="0.2">
      <c r="C231" s="346" t="s">
        <v>303</v>
      </c>
      <c r="D231" s="319">
        <v>8947</v>
      </c>
      <c r="E231" s="330">
        <v>6000</v>
      </c>
      <c r="F231" s="330">
        <f t="shared" si="23"/>
        <v>14947</v>
      </c>
      <c r="G231" s="322"/>
      <c r="H231" s="322"/>
      <c r="I231" s="322"/>
      <c r="J231" s="322"/>
      <c r="K231" s="322"/>
      <c r="L231" s="322"/>
      <c r="M231" s="322"/>
      <c r="N231" s="322"/>
      <c r="O231" s="323"/>
      <c r="P231" s="322"/>
      <c r="Q231" s="336"/>
    </row>
    <row r="232" spans="3:17" s="332" customFormat="1" ht="13.5" customHeight="1" x14ac:dyDescent="0.2">
      <c r="C232" s="346" t="s">
        <v>307</v>
      </c>
      <c r="D232" s="319"/>
      <c r="E232" s="330">
        <v>15000</v>
      </c>
      <c r="F232" s="330">
        <f t="shared" si="23"/>
        <v>15000</v>
      </c>
      <c r="G232" s="322"/>
      <c r="H232" s="322"/>
      <c r="I232" s="322"/>
      <c r="J232" s="322"/>
      <c r="K232" s="322"/>
      <c r="L232" s="322"/>
      <c r="M232" s="322"/>
      <c r="N232" s="322"/>
      <c r="O232" s="323"/>
      <c r="P232" s="322"/>
      <c r="Q232" s="336"/>
    </row>
    <row r="233" spans="3:17" s="332" customFormat="1" ht="13.5" customHeight="1" x14ac:dyDescent="0.2">
      <c r="C233" s="346" t="s">
        <v>304</v>
      </c>
      <c r="D233" s="319">
        <v>3196</v>
      </c>
      <c r="E233" s="330"/>
      <c r="F233" s="330">
        <f t="shared" si="23"/>
        <v>3196</v>
      </c>
      <c r="G233" s="322"/>
      <c r="H233" s="322"/>
      <c r="I233" s="322"/>
      <c r="J233" s="322"/>
      <c r="K233" s="322"/>
      <c r="L233" s="322"/>
      <c r="M233" s="322"/>
      <c r="N233" s="322"/>
      <c r="O233" s="323"/>
      <c r="P233" s="322"/>
      <c r="Q233" s="336"/>
    </row>
    <row r="234" spans="3:17" x14ac:dyDescent="0.2">
      <c r="C234" s="242" t="s">
        <v>265</v>
      </c>
      <c r="D234" s="268">
        <v>309850</v>
      </c>
      <c r="E234" s="298">
        <v>23616</v>
      </c>
      <c r="F234" s="268">
        <f t="shared" si="22"/>
        <v>333466</v>
      </c>
      <c r="H234" s="268">
        <f t="shared" si="20"/>
        <v>0</v>
      </c>
      <c r="I234" s="241" t="str">
        <f t="shared" si="21"/>
        <v/>
      </c>
    </row>
    <row r="235" spans="3:17" x14ac:dyDescent="0.2">
      <c r="C235" s="316"/>
      <c r="D235" s="227"/>
      <c r="E235" s="222"/>
      <c r="F235" s="227">
        <f t="shared" si="22"/>
        <v>0</v>
      </c>
      <c r="H235" s="227">
        <f t="shared" si="20"/>
        <v>0</v>
      </c>
      <c r="I235" s="228" t="str">
        <f t="shared" si="21"/>
        <v/>
      </c>
    </row>
    <row r="236" spans="3:17" x14ac:dyDescent="0.2">
      <c r="C236" s="238" t="s">
        <v>266</v>
      </c>
      <c r="D236" s="227">
        <v>363145</v>
      </c>
      <c r="E236" s="222">
        <v>-4000</v>
      </c>
      <c r="F236" s="227">
        <f t="shared" si="22"/>
        <v>359145</v>
      </c>
      <c r="H236" s="227">
        <f t="shared" si="20"/>
        <v>0</v>
      </c>
      <c r="I236" s="228" t="str">
        <f t="shared" si="21"/>
        <v/>
      </c>
    </row>
    <row r="237" spans="3:17" x14ac:dyDescent="0.2">
      <c r="C237" s="316"/>
      <c r="D237" s="227"/>
      <c r="E237" s="222"/>
      <c r="F237" s="227">
        <f t="shared" si="22"/>
        <v>0</v>
      </c>
      <c r="H237" s="227">
        <f t="shared" si="20"/>
        <v>0</v>
      </c>
      <c r="I237" s="228" t="str">
        <f t="shared" si="21"/>
        <v/>
      </c>
    </row>
    <row r="238" spans="3:17" x14ac:dyDescent="0.2">
      <c r="C238" s="238" t="s">
        <v>267</v>
      </c>
      <c r="D238" s="227">
        <v>215000</v>
      </c>
      <c r="E238" s="222">
        <v>-6000</v>
      </c>
      <c r="F238" s="227">
        <f t="shared" si="22"/>
        <v>209000</v>
      </c>
      <c r="H238" s="227">
        <f t="shared" si="20"/>
        <v>0</v>
      </c>
      <c r="I238" s="228" t="str">
        <f t="shared" si="21"/>
        <v/>
      </c>
    </row>
    <row r="239" spans="3:17" x14ac:dyDescent="0.2">
      <c r="C239" s="238"/>
      <c r="D239" s="227"/>
      <c r="E239" s="222"/>
      <c r="F239" s="227">
        <f t="shared" si="22"/>
        <v>0</v>
      </c>
      <c r="H239" s="227">
        <f t="shared" si="20"/>
        <v>0</v>
      </c>
      <c r="I239" s="228" t="str">
        <f t="shared" si="21"/>
        <v/>
      </c>
    </row>
    <row r="240" spans="3:17" ht="25.5" x14ac:dyDescent="0.2">
      <c r="C240" s="243" t="s">
        <v>268</v>
      </c>
      <c r="D240" s="227">
        <v>32075</v>
      </c>
      <c r="E240" s="222"/>
      <c r="F240" s="227">
        <f t="shared" si="22"/>
        <v>32075</v>
      </c>
      <c r="H240" s="227">
        <f t="shared" si="20"/>
        <v>0</v>
      </c>
      <c r="I240" s="228" t="str">
        <f t="shared" si="21"/>
        <v/>
      </c>
    </row>
    <row r="241" spans="3:9" x14ac:dyDescent="0.2">
      <c r="C241" s="243"/>
      <c r="D241" s="227"/>
      <c r="E241" s="222"/>
      <c r="F241" s="227">
        <f t="shared" si="22"/>
        <v>0</v>
      </c>
      <c r="H241" s="227">
        <f t="shared" si="20"/>
        <v>0</v>
      </c>
      <c r="I241" s="228" t="str">
        <f t="shared" si="21"/>
        <v/>
      </c>
    </row>
    <row r="242" spans="3:9" x14ac:dyDescent="0.2">
      <c r="C242" s="317" t="s">
        <v>269</v>
      </c>
      <c r="D242" s="227">
        <v>224000</v>
      </c>
      <c r="E242" s="222"/>
      <c r="F242" s="227">
        <f t="shared" si="22"/>
        <v>224000</v>
      </c>
      <c r="H242" s="227">
        <f t="shared" si="20"/>
        <v>0</v>
      </c>
      <c r="I242" s="228" t="str">
        <f t="shared" si="21"/>
        <v/>
      </c>
    </row>
    <row r="243" spans="3:9" x14ac:dyDescent="0.2">
      <c r="C243" s="242"/>
      <c r="D243" s="227"/>
      <c r="E243" s="222"/>
      <c r="F243" s="227">
        <f t="shared" si="22"/>
        <v>0</v>
      </c>
      <c r="H243" s="227">
        <f t="shared" si="20"/>
        <v>0</v>
      </c>
      <c r="I243" s="228" t="str">
        <f t="shared" si="21"/>
        <v/>
      </c>
    </row>
    <row r="244" spans="3:9" x14ac:dyDescent="0.2">
      <c r="C244" s="238" t="s">
        <v>270</v>
      </c>
      <c r="D244" s="227">
        <v>7230</v>
      </c>
      <c r="E244" s="222"/>
      <c r="F244" s="227">
        <f t="shared" si="22"/>
        <v>7230</v>
      </c>
      <c r="H244" s="227">
        <f t="shared" si="20"/>
        <v>0</v>
      </c>
      <c r="I244" s="228" t="str">
        <f t="shared" si="21"/>
        <v/>
      </c>
    </row>
    <row r="245" spans="3:9" x14ac:dyDescent="0.2">
      <c r="C245" s="238"/>
      <c r="D245" s="227"/>
      <c r="E245" s="222"/>
      <c r="F245" s="227">
        <f t="shared" si="22"/>
        <v>0</v>
      </c>
      <c r="H245" s="227">
        <f t="shared" si="20"/>
        <v>0</v>
      </c>
      <c r="I245" s="228" t="str">
        <f t="shared" si="21"/>
        <v/>
      </c>
    </row>
    <row r="246" spans="3:9" x14ac:dyDescent="0.2">
      <c r="C246" s="238" t="s">
        <v>271</v>
      </c>
      <c r="D246" s="227">
        <v>78000</v>
      </c>
      <c r="E246" s="222"/>
      <c r="F246" s="227">
        <f t="shared" si="22"/>
        <v>78000</v>
      </c>
      <c r="H246" s="227">
        <f t="shared" si="20"/>
        <v>0</v>
      </c>
      <c r="I246" s="228" t="str">
        <f t="shared" si="21"/>
        <v/>
      </c>
    </row>
    <row r="247" spans="3:9" x14ac:dyDescent="0.2">
      <c r="C247" s="238"/>
      <c r="D247" s="227"/>
      <c r="E247" s="222"/>
      <c r="F247" s="227">
        <f t="shared" si="22"/>
        <v>0</v>
      </c>
      <c r="H247" s="227">
        <f t="shared" si="20"/>
        <v>0</v>
      </c>
      <c r="I247" s="228" t="str">
        <f t="shared" si="21"/>
        <v/>
      </c>
    </row>
    <row r="248" spans="3:9" x14ac:dyDescent="0.2">
      <c r="C248" s="238" t="s">
        <v>272</v>
      </c>
      <c r="D248" s="227">
        <v>25170</v>
      </c>
      <c r="E248" s="222"/>
      <c r="F248" s="227">
        <f t="shared" si="22"/>
        <v>25170</v>
      </c>
      <c r="H248" s="227">
        <f t="shared" si="20"/>
        <v>0</v>
      </c>
      <c r="I248" s="228" t="str">
        <f t="shared" si="21"/>
        <v/>
      </c>
    </row>
    <row r="249" spans="3:9" x14ac:dyDescent="0.2">
      <c r="C249" s="238"/>
      <c r="D249" s="227"/>
      <c r="E249" s="222"/>
      <c r="F249" s="227">
        <f t="shared" si="22"/>
        <v>0</v>
      </c>
      <c r="H249" s="227">
        <f t="shared" si="20"/>
        <v>0</v>
      </c>
      <c r="I249" s="228" t="str">
        <f t="shared" si="21"/>
        <v/>
      </c>
    </row>
    <row r="250" spans="3:9" x14ac:dyDescent="0.2">
      <c r="C250" s="238" t="s">
        <v>273</v>
      </c>
      <c r="D250" s="227">
        <v>15170</v>
      </c>
      <c r="E250" s="222"/>
      <c r="F250" s="227">
        <f t="shared" si="22"/>
        <v>15170</v>
      </c>
      <c r="H250" s="227">
        <f t="shared" si="20"/>
        <v>0</v>
      </c>
      <c r="I250" s="228" t="str">
        <f t="shared" si="21"/>
        <v/>
      </c>
    </row>
    <row r="251" spans="3:9" x14ac:dyDescent="0.2">
      <c r="C251" s="238"/>
      <c r="D251" s="227"/>
      <c r="E251" s="222"/>
      <c r="F251" s="227">
        <f t="shared" si="22"/>
        <v>0</v>
      </c>
      <c r="H251" s="227">
        <f t="shared" si="20"/>
        <v>0</v>
      </c>
      <c r="I251" s="228" t="str">
        <f t="shared" si="21"/>
        <v/>
      </c>
    </row>
    <row r="252" spans="3:9" x14ac:dyDescent="0.2">
      <c r="C252" s="238" t="s">
        <v>274</v>
      </c>
      <c r="D252" s="227">
        <v>75000</v>
      </c>
      <c r="E252" s="222"/>
      <c r="F252" s="227">
        <f t="shared" si="22"/>
        <v>75000</v>
      </c>
      <c r="H252" s="227">
        <f t="shared" si="20"/>
        <v>0</v>
      </c>
      <c r="I252" s="228" t="str">
        <f t="shared" si="21"/>
        <v/>
      </c>
    </row>
    <row r="253" spans="3:9" x14ac:dyDescent="0.2">
      <c r="C253" s="234" t="s">
        <v>188</v>
      </c>
      <c r="D253" s="231">
        <v>9600</v>
      </c>
      <c r="E253" s="256"/>
      <c r="F253" s="231">
        <f t="shared" si="22"/>
        <v>9600</v>
      </c>
      <c r="H253" s="231">
        <f t="shared" si="20"/>
        <v>0</v>
      </c>
      <c r="I253" s="232" t="str">
        <f t="shared" si="21"/>
        <v/>
      </c>
    </row>
    <row r="254" spans="3:9" x14ac:dyDescent="0.2">
      <c r="C254" s="234"/>
      <c r="D254" s="231"/>
      <c r="E254" s="222"/>
      <c r="F254" s="231">
        <f t="shared" si="22"/>
        <v>0</v>
      </c>
      <c r="H254" s="231">
        <f t="shared" si="20"/>
        <v>0</v>
      </c>
      <c r="I254" s="232" t="str">
        <f t="shared" si="21"/>
        <v/>
      </c>
    </row>
    <row r="255" spans="3:9" x14ac:dyDescent="0.2">
      <c r="C255" s="238"/>
      <c r="D255" s="227"/>
      <c r="F255" s="227">
        <f t="shared" si="22"/>
        <v>0</v>
      </c>
      <c r="H255" s="227">
        <f t="shared" si="20"/>
        <v>0</v>
      </c>
      <c r="I255" s="228" t="str">
        <f t="shared" si="21"/>
        <v/>
      </c>
    </row>
  </sheetData>
  <autoFilter ref="A5:F255"/>
  <mergeCells count="10">
    <mergeCell ref="D3:F3"/>
    <mergeCell ref="H3:I3"/>
    <mergeCell ref="J3:K3"/>
    <mergeCell ref="D4:D5"/>
    <mergeCell ref="F4:F5"/>
    <mergeCell ref="G4:G5"/>
    <mergeCell ref="H4:H5"/>
    <mergeCell ref="I4:I5"/>
    <mergeCell ref="J4:J5"/>
    <mergeCell ref="K4:K5"/>
  </mergeCells>
  <pageMargins left="1.1811023622047245" right="0.47244094488188981" top="0.47244094488188981" bottom="0.98425196850393704" header="0.51181102362204722" footer="0.51181102362204722"/>
  <pageSetup paperSize="9" scale="75" fitToHeight="70" orientation="landscape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5"/>
  <sheetViews>
    <sheetView zoomScaleNormal="100" workbookViewId="0"/>
  </sheetViews>
  <sheetFormatPr defaultRowHeight="12.75" x14ac:dyDescent="0.2"/>
  <cols>
    <col min="1" max="1" width="53" style="19" customWidth="1"/>
    <col min="2" max="2" width="5" style="19" customWidth="1"/>
    <col min="3" max="3" width="6.28515625" style="19" customWidth="1"/>
    <col min="4" max="4" width="11.28515625" style="19" customWidth="1"/>
    <col min="5" max="5" width="9.85546875" style="19" customWidth="1"/>
    <col min="6" max="6" width="10.42578125" style="19" customWidth="1"/>
    <col min="7" max="7" width="9.85546875" style="19" customWidth="1"/>
    <col min="8" max="8" width="11.140625" style="19" customWidth="1"/>
    <col min="9" max="9" width="12" style="19" customWidth="1"/>
    <col min="10" max="10" width="11.28515625" style="19" customWidth="1"/>
    <col min="11" max="16384" width="9.140625" style="19"/>
  </cols>
  <sheetData>
    <row r="1" spans="1:10" x14ac:dyDescent="0.2">
      <c r="A1" s="22" t="s">
        <v>312</v>
      </c>
      <c r="B1" s="21"/>
      <c r="C1" s="22"/>
      <c r="D1" s="23"/>
      <c r="E1" s="23"/>
      <c r="F1" s="23"/>
      <c r="G1" s="23"/>
      <c r="H1" s="385" t="s">
        <v>163</v>
      </c>
      <c r="I1" s="385"/>
      <c r="J1" s="386"/>
    </row>
    <row r="2" spans="1:10" x14ac:dyDescent="0.2">
      <c r="A2" s="22"/>
      <c r="B2" s="22"/>
      <c r="C2" s="22"/>
      <c r="D2" s="23"/>
      <c r="E2" s="23"/>
      <c r="F2" s="23"/>
      <c r="G2" s="23"/>
      <c r="H2" s="23"/>
      <c r="I2" s="23"/>
      <c r="J2" s="23"/>
    </row>
    <row r="3" spans="1:10" ht="15.75" x14ac:dyDescent="0.25">
      <c r="A3" s="22" t="s">
        <v>313</v>
      </c>
      <c r="B3" s="26"/>
      <c r="C3" s="27"/>
      <c r="D3" s="23"/>
      <c r="E3" s="23"/>
      <c r="F3" s="23"/>
      <c r="G3" s="23"/>
      <c r="H3" s="23"/>
      <c r="I3" s="23"/>
      <c r="J3" s="23"/>
    </row>
    <row r="4" spans="1:10" x14ac:dyDescent="0.2">
      <c r="A4" s="22" t="s">
        <v>314</v>
      </c>
      <c r="B4" s="21"/>
      <c r="C4" s="27"/>
      <c r="D4" s="23"/>
      <c r="E4" s="23"/>
      <c r="F4" s="23"/>
      <c r="G4" s="23"/>
      <c r="H4" s="23"/>
      <c r="I4" s="23"/>
      <c r="J4" s="23"/>
    </row>
    <row r="5" spans="1:10" x14ac:dyDescent="0.2">
      <c r="A5" s="22" t="s">
        <v>315</v>
      </c>
      <c r="B5" s="28"/>
      <c r="C5" s="29"/>
      <c r="D5" s="30"/>
      <c r="E5" s="31"/>
      <c r="F5" s="32"/>
      <c r="G5" s="32"/>
      <c r="H5" s="32"/>
      <c r="I5" s="32"/>
      <c r="J5" s="433" t="s">
        <v>323</v>
      </c>
    </row>
    <row r="6" spans="1:10" ht="70.5" x14ac:dyDescent="0.2">
      <c r="A6" s="350" t="s">
        <v>21</v>
      </c>
      <c r="B6" s="351" t="s">
        <v>28</v>
      </c>
      <c r="C6" s="350" t="s">
        <v>26</v>
      </c>
      <c r="D6" s="352" t="s">
        <v>305</v>
      </c>
      <c r="E6" s="350" t="s">
        <v>107</v>
      </c>
      <c r="F6" s="350" t="s">
        <v>108</v>
      </c>
      <c r="G6" s="350" t="s">
        <v>109</v>
      </c>
      <c r="H6" s="353" t="s">
        <v>122</v>
      </c>
      <c r="I6" s="353" t="s">
        <v>306</v>
      </c>
      <c r="J6" s="354" t="s">
        <v>120</v>
      </c>
    </row>
    <row r="7" spans="1:10" x14ac:dyDescent="0.2">
      <c r="A7" s="142" t="s">
        <v>311</v>
      </c>
      <c r="B7" s="143"/>
      <c r="C7" s="144"/>
      <c r="D7" s="355"/>
      <c r="E7" s="145"/>
      <c r="F7" s="145"/>
      <c r="G7" s="355"/>
      <c r="H7" s="145"/>
      <c r="I7" s="145"/>
      <c r="J7" s="355"/>
    </row>
    <row r="8" spans="1:10" x14ac:dyDescent="0.2">
      <c r="A8" s="356" t="s">
        <v>123</v>
      </c>
      <c r="B8" s="357"/>
      <c r="C8" s="358" t="s">
        <v>46</v>
      </c>
      <c r="D8" s="359">
        <f>D9+D10+D11+D12</f>
        <v>0</v>
      </c>
      <c r="E8" s="359">
        <f t="shared" ref="E8:J8" si="0">E9+E10+E11+E12</f>
        <v>0</v>
      </c>
      <c r="F8" s="359">
        <f t="shared" si="0"/>
        <v>0</v>
      </c>
      <c r="G8" s="359">
        <f t="shared" si="0"/>
        <v>0</v>
      </c>
      <c r="H8" s="359">
        <f t="shared" si="0"/>
        <v>0</v>
      </c>
      <c r="I8" s="359"/>
      <c r="J8" s="359">
        <f t="shared" si="0"/>
        <v>0</v>
      </c>
    </row>
    <row r="9" spans="1:10" x14ac:dyDescent="0.2">
      <c r="A9" s="132" t="s">
        <v>124</v>
      </c>
      <c r="B9" s="133"/>
      <c r="C9" s="34" t="s">
        <v>12</v>
      </c>
      <c r="D9" s="36"/>
      <c r="E9" s="36"/>
      <c r="F9" s="36"/>
      <c r="G9" s="36"/>
      <c r="H9" s="36"/>
      <c r="I9" s="36"/>
      <c r="J9" s="36"/>
    </row>
    <row r="10" spans="1:10" x14ac:dyDescent="0.2">
      <c r="A10" s="35"/>
      <c r="B10" s="133"/>
      <c r="C10" s="34" t="s">
        <v>13</v>
      </c>
      <c r="D10" s="36"/>
      <c r="E10" s="36"/>
      <c r="F10" s="36"/>
      <c r="G10" s="36"/>
      <c r="H10" s="36"/>
      <c r="I10" s="36"/>
      <c r="J10" s="36"/>
    </row>
    <row r="11" spans="1:10" x14ac:dyDescent="0.2">
      <c r="A11" s="35"/>
      <c r="B11" s="133"/>
      <c r="C11" s="34" t="s">
        <v>91</v>
      </c>
      <c r="D11" s="36"/>
      <c r="E11" s="36"/>
      <c r="F11" s="36"/>
      <c r="G11" s="36"/>
      <c r="H11" s="36"/>
      <c r="I11" s="36"/>
      <c r="J11" s="36"/>
    </row>
    <row r="12" spans="1:10" x14ac:dyDescent="0.2">
      <c r="A12" s="134"/>
      <c r="B12" s="135"/>
      <c r="C12" s="136" t="s">
        <v>24</v>
      </c>
      <c r="D12" s="137"/>
      <c r="E12" s="137"/>
      <c r="F12" s="137"/>
      <c r="G12" s="137"/>
      <c r="H12" s="137"/>
      <c r="I12" s="137"/>
      <c r="J12" s="137"/>
    </row>
    <row r="13" spans="1:10" x14ac:dyDescent="0.2">
      <c r="A13" s="356" t="s">
        <v>316</v>
      </c>
      <c r="B13" s="357"/>
      <c r="C13" s="358" t="s">
        <v>46</v>
      </c>
      <c r="D13" s="359">
        <f>D14+D15</f>
        <v>2752350</v>
      </c>
      <c r="E13" s="359"/>
      <c r="F13" s="359"/>
      <c r="G13" s="359"/>
      <c r="H13" s="359">
        <f>H14+H15</f>
        <v>404120</v>
      </c>
      <c r="I13" s="359"/>
      <c r="J13" s="359">
        <f>J14+J15</f>
        <v>2348230</v>
      </c>
    </row>
    <row r="14" spans="1:10" x14ac:dyDescent="0.2">
      <c r="A14" s="360" t="s">
        <v>124</v>
      </c>
      <c r="B14" s="361"/>
      <c r="C14" s="362" t="s">
        <v>12</v>
      </c>
      <c r="D14" s="363">
        <f>D17+D20</f>
        <v>1322350</v>
      </c>
      <c r="E14" s="364"/>
      <c r="F14" s="364"/>
      <c r="G14" s="363"/>
      <c r="H14" s="364">
        <f t="shared" ref="H14:J15" si="1">H17+H20</f>
        <v>60620</v>
      </c>
      <c r="I14" s="364"/>
      <c r="J14" s="363">
        <f t="shared" si="1"/>
        <v>1261730</v>
      </c>
    </row>
    <row r="15" spans="1:10" x14ac:dyDescent="0.2">
      <c r="A15" s="138"/>
      <c r="B15" s="139"/>
      <c r="C15" s="140" t="s">
        <v>24</v>
      </c>
      <c r="D15" s="363">
        <f>D18+D21</f>
        <v>1430000</v>
      </c>
      <c r="E15" s="364"/>
      <c r="F15" s="364"/>
      <c r="G15" s="363"/>
      <c r="H15" s="364">
        <f t="shared" si="1"/>
        <v>343500</v>
      </c>
      <c r="I15" s="364"/>
      <c r="J15" s="363">
        <f t="shared" si="1"/>
        <v>1086500</v>
      </c>
    </row>
    <row r="16" spans="1:10" ht="25.5" x14ac:dyDescent="0.2">
      <c r="A16" s="365" t="s">
        <v>126</v>
      </c>
      <c r="B16" s="361"/>
      <c r="C16" s="362" t="s">
        <v>46</v>
      </c>
      <c r="D16" s="363">
        <f>D17+D18</f>
        <v>2270000</v>
      </c>
      <c r="E16" s="363"/>
      <c r="F16" s="363"/>
      <c r="G16" s="363"/>
      <c r="H16" s="363">
        <f>H17+H18</f>
        <v>110000</v>
      </c>
      <c r="I16" s="363"/>
      <c r="J16" s="363">
        <f>J17+J18</f>
        <v>2160000</v>
      </c>
    </row>
    <row r="17" spans="1:10" x14ac:dyDescent="0.2">
      <c r="A17" s="360" t="s">
        <v>124</v>
      </c>
      <c r="B17" s="361"/>
      <c r="C17" s="362" t="s">
        <v>12</v>
      </c>
      <c r="D17" s="366">
        <v>1250000</v>
      </c>
      <c r="E17" s="366"/>
      <c r="F17" s="366"/>
      <c r="G17" s="366"/>
      <c r="H17" s="366">
        <v>16500</v>
      </c>
      <c r="I17" s="366"/>
      <c r="J17" s="366">
        <v>1233500</v>
      </c>
    </row>
    <row r="18" spans="1:10" x14ac:dyDescent="0.2">
      <c r="A18" s="138"/>
      <c r="B18" s="139"/>
      <c r="C18" s="140" t="s">
        <v>24</v>
      </c>
      <c r="D18" s="366">
        <v>1020000</v>
      </c>
      <c r="E18" s="363"/>
      <c r="F18" s="363"/>
      <c r="G18" s="363"/>
      <c r="H18" s="363">
        <v>93500</v>
      </c>
      <c r="I18" s="363"/>
      <c r="J18" s="363">
        <v>926500</v>
      </c>
    </row>
    <row r="19" spans="1:10" x14ac:dyDescent="0.2">
      <c r="A19" s="367" t="s">
        <v>127</v>
      </c>
      <c r="B19" s="361"/>
      <c r="C19" s="362" t="s">
        <v>46</v>
      </c>
      <c r="D19" s="363">
        <f>D20+D21</f>
        <v>482350</v>
      </c>
      <c r="E19" s="363"/>
      <c r="F19" s="363"/>
      <c r="G19" s="363"/>
      <c r="H19" s="363">
        <f>H20+H21</f>
        <v>294120</v>
      </c>
      <c r="I19" s="363"/>
      <c r="J19" s="363">
        <f>J20+J21</f>
        <v>188230</v>
      </c>
    </row>
    <row r="20" spans="1:10" x14ac:dyDescent="0.2">
      <c r="A20" s="360" t="s">
        <v>124</v>
      </c>
      <c r="B20" s="361"/>
      <c r="C20" s="362" t="s">
        <v>12</v>
      </c>
      <c r="D20" s="366">
        <v>72350</v>
      </c>
      <c r="E20" s="366"/>
      <c r="F20" s="366"/>
      <c r="G20" s="366"/>
      <c r="H20" s="366">
        <v>44120</v>
      </c>
      <c r="I20" s="366"/>
      <c r="J20" s="366">
        <v>28230</v>
      </c>
    </row>
    <row r="21" spans="1:10" x14ac:dyDescent="0.2">
      <c r="A21" s="138"/>
      <c r="B21" s="139"/>
      <c r="C21" s="140" t="s">
        <v>24</v>
      </c>
      <c r="D21" s="363">
        <v>410000</v>
      </c>
      <c r="E21" s="363"/>
      <c r="F21" s="363"/>
      <c r="G21" s="363"/>
      <c r="H21" s="363">
        <v>250000</v>
      </c>
      <c r="I21" s="363"/>
      <c r="J21" s="363">
        <v>160000</v>
      </c>
    </row>
    <row r="22" spans="1:10" x14ac:dyDescent="0.2">
      <c r="A22" s="356" t="s">
        <v>317</v>
      </c>
      <c r="B22" s="357"/>
      <c r="C22" s="358" t="s">
        <v>46</v>
      </c>
      <c r="D22" s="359">
        <f>SUM(D23:D25)</f>
        <v>8700000</v>
      </c>
      <c r="E22" s="359">
        <f t="shared" ref="E22:J22" si="2">SUM(E23:E25)</f>
        <v>0</v>
      </c>
      <c r="F22" s="359">
        <f t="shared" si="2"/>
        <v>250000</v>
      </c>
      <c r="G22" s="359">
        <f t="shared" si="2"/>
        <v>0</v>
      </c>
      <c r="H22" s="359">
        <f>SUM(H23:H25)</f>
        <v>420000</v>
      </c>
      <c r="I22" s="359"/>
      <c r="J22" s="359">
        <f t="shared" si="2"/>
        <v>8280000</v>
      </c>
    </row>
    <row r="23" spans="1:10" ht="25.5" x14ac:dyDescent="0.2">
      <c r="A23" s="138" t="s">
        <v>132</v>
      </c>
      <c r="B23" s="361"/>
      <c r="C23" s="362" t="s">
        <v>12</v>
      </c>
      <c r="D23" s="363">
        <v>2150000</v>
      </c>
      <c r="E23" s="363"/>
      <c r="F23" s="363"/>
      <c r="G23" s="363"/>
      <c r="H23" s="146">
        <v>70000</v>
      </c>
      <c r="I23" s="146"/>
      <c r="J23" s="141">
        <v>2080000</v>
      </c>
    </row>
    <row r="24" spans="1:10" x14ac:dyDescent="0.2">
      <c r="A24" s="138" t="s">
        <v>128</v>
      </c>
      <c r="B24" s="361"/>
      <c r="C24" s="362" t="s">
        <v>12</v>
      </c>
      <c r="D24" s="363">
        <v>6300000</v>
      </c>
      <c r="E24" s="363"/>
      <c r="F24" s="363"/>
      <c r="G24" s="363"/>
      <c r="H24" s="146">
        <v>100000</v>
      </c>
      <c r="I24" s="146"/>
      <c r="J24" s="141">
        <v>6200000</v>
      </c>
    </row>
    <row r="25" spans="1:10" x14ac:dyDescent="0.2">
      <c r="A25" s="138" t="s">
        <v>129</v>
      </c>
      <c r="B25" s="361"/>
      <c r="C25" s="362" t="s">
        <v>12</v>
      </c>
      <c r="D25" s="141">
        <v>250000</v>
      </c>
      <c r="E25" s="363"/>
      <c r="F25" s="363">
        <v>250000</v>
      </c>
      <c r="G25" s="363"/>
      <c r="H25" s="363">
        <v>250000</v>
      </c>
      <c r="I25" s="363"/>
      <c r="J25" s="363"/>
    </row>
    <row r="26" spans="1:10" x14ac:dyDescent="0.2">
      <c r="A26" s="138"/>
      <c r="B26" s="361"/>
      <c r="C26" s="140"/>
      <c r="D26" s="141"/>
      <c r="E26" s="141"/>
      <c r="F26" s="141"/>
      <c r="G26" s="141"/>
      <c r="H26" s="141"/>
      <c r="I26" s="141"/>
      <c r="J26" s="141"/>
    </row>
    <row r="27" spans="1:10" x14ac:dyDescent="0.2">
      <c r="A27" s="368" t="s">
        <v>130</v>
      </c>
      <c r="B27" s="357"/>
      <c r="C27" s="358"/>
      <c r="D27" s="359"/>
      <c r="E27" s="359"/>
      <c r="F27" s="359"/>
      <c r="G27" s="359"/>
      <c r="H27" s="369"/>
      <c r="I27" s="369"/>
      <c r="J27" s="369"/>
    </row>
    <row r="28" spans="1:10" x14ac:dyDescent="0.2">
      <c r="A28" s="367" t="s">
        <v>131</v>
      </c>
      <c r="B28" s="361"/>
      <c r="C28" s="370"/>
      <c r="D28" s="371"/>
      <c r="E28" s="363"/>
      <c r="F28" s="363"/>
      <c r="G28" s="363"/>
      <c r="H28" s="372"/>
      <c r="I28" s="372"/>
      <c r="J28" s="363"/>
    </row>
    <row r="29" spans="1:10" x14ac:dyDescent="0.2">
      <c r="A29" s="37" t="s">
        <v>70</v>
      </c>
    </row>
    <row r="31" spans="1:10" x14ac:dyDescent="0.2">
      <c r="A31" s="38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8" spans="1:10" x14ac:dyDescent="0.2">
      <c r="A48" s="19" t="s">
        <v>10</v>
      </c>
    </row>
    <row r="50" spans="1:2" x14ac:dyDescent="0.2">
      <c r="A50" s="39" t="s">
        <v>29</v>
      </c>
      <c r="B50" s="40"/>
    </row>
    <row r="51" spans="1:2" x14ac:dyDescent="0.2">
      <c r="A51" s="39"/>
      <c r="B51" s="40"/>
    </row>
    <row r="52" spans="1:2" x14ac:dyDescent="0.2">
      <c r="A52" s="41"/>
    </row>
    <row r="53" spans="1:2" x14ac:dyDescent="0.2">
      <c r="A53" s="41"/>
    </row>
    <row r="54" spans="1:2" x14ac:dyDescent="0.2">
      <c r="A54" s="20"/>
    </row>
    <row r="55" spans="1:2" x14ac:dyDescent="0.2">
      <c r="A55" s="20"/>
    </row>
  </sheetData>
  <mergeCells count="1">
    <mergeCell ref="H1:J1"/>
  </mergeCells>
  <pageMargins left="0.43307086614173229" right="0.23622047244094491" top="0.27559055118110237" bottom="0.23622047244094491" header="0.19685039370078741" footer="0.1574803149606299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81"/>
  <sheetViews>
    <sheetView zoomScaleNormal="100" workbookViewId="0"/>
  </sheetViews>
  <sheetFormatPr defaultRowHeight="12.75" x14ac:dyDescent="0.2"/>
  <cols>
    <col min="1" max="1" width="68.5703125" style="19" customWidth="1"/>
    <col min="2" max="2" width="12" style="19" bestFit="1" customWidth="1"/>
    <col min="3" max="3" width="8.140625" style="19" bestFit="1" customWidth="1"/>
    <col min="4" max="4" width="6.7109375" style="19" customWidth="1"/>
    <col min="5" max="5" width="8.140625" style="19" bestFit="1" customWidth="1"/>
    <col min="6" max="6" width="10.85546875" style="19" customWidth="1"/>
    <col min="7" max="7" width="4.5703125" style="19" customWidth="1"/>
    <col min="8" max="16384" width="9.140625" style="19"/>
  </cols>
  <sheetData>
    <row r="1" spans="1:7" ht="15" x14ac:dyDescent="0.25">
      <c r="A1" s="213" t="s">
        <v>49</v>
      </c>
      <c r="B1" s="43"/>
      <c r="C1" s="43"/>
      <c r="D1" s="43"/>
      <c r="G1" s="42" t="s">
        <v>164</v>
      </c>
    </row>
    <row r="2" spans="1:7" x14ac:dyDescent="0.2">
      <c r="A2" s="404"/>
      <c r="B2" s="404"/>
      <c r="C2" s="404"/>
      <c r="D2" s="404"/>
      <c r="E2" s="404"/>
      <c r="F2" s="404"/>
      <c r="G2" s="404"/>
    </row>
    <row r="3" spans="1:7" x14ac:dyDescent="0.2">
      <c r="A3" s="405" t="s">
        <v>14</v>
      </c>
      <c r="B3" s="405"/>
      <c r="C3" s="405"/>
      <c r="D3" s="405"/>
      <c r="E3" s="405"/>
      <c r="F3" s="405"/>
      <c r="G3" s="405"/>
    </row>
    <row r="4" spans="1:7" x14ac:dyDescent="0.2">
      <c r="A4" s="401" t="s">
        <v>50</v>
      </c>
      <c r="B4" s="402"/>
      <c r="C4" s="402"/>
      <c r="D4" s="402"/>
      <c r="E4" s="402"/>
      <c r="F4" s="402"/>
      <c r="G4" s="403"/>
    </row>
    <row r="5" spans="1:7" x14ac:dyDescent="0.2">
      <c r="A5" s="390" t="s">
        <v>51</v>
      </c>
      <c r="B5" s="391"/>
      <c r="C5" s="391"/>
      <c r="D5" s="391"/>
      <c r="E5" s="391"/>
      <c r="F5" s="391"/>
      <c r="G5" s="392"/>
    </row>
    <row r="6" spans="1:7" x14ac:dyDescent="0.2">
      <c r="A6" s="390" t="s">
        <v>52</v>
      </c>
      <c r="B6" s="391"/>
      <c r="C6" s="391"/>
      <c r="D6" s="391"/>
      <c r="E6" s="391"/>
      <c r="F6" s="391"/>
      <c r="G6" s="392"/>
    </row>
    <row r="7" spans="1:7" x14ac:dyDescent="0.2">
      <c r="A7" s="390" t="s">
        <v>76</v>
      </c>
      <c r="B7" s="391"/>
      <c r="C7" s="391"/>
      <c r="D7" s="391"/>
      <c r="E7" s="391"/>
      <c r="F7" s="391"/>
      <c r="G7" s="392"/>
    </row>
    <row r="8" spans="1:7" x14ac:dyDescent="0.2">
      <c r="A8" s="406" t="s">
        <v>53</v>
      </c>
      <c r="B8" s="407"/>
      <c r="C8" s="407"/>
      <c r="D8" s="407"/>
      <c r="E8" s="407"/>
      <c r="F8" s="407"/>
      <c r="G8" s="408"/>
    </row>
    <row r="9" spans="1:7" x14ac:dyDescent="0.2">
      <c r="A9" s="390" t="s">
        <v>54</v>
      </c>
      <c r="B9" s="391"/>
      <c r="C9" s="391"/>
      <c r="D9" s="391"/>
      <c r="E9" s="391"/>
      <c r="F9" s="391"/>
      <c r="G9" s="392"/>
    </row>
    <row r="10" spans="1:7" x14ac:dyDescent="0.2">
      <c r="A10" s="390" t="s">
        <v>55</v>
      </c>
      <c r="B10" s="391"/>
      <c r="C10" s="391"/>
      <c r="D10" s="391"/>
      <c r="E10" s="391"/>
      <c r="F10" s="391"/>
      <c r="G10" s="392"/>
    </row>
    <row r="11" spans="1:7" x14ac:dyDescent="0.2">
      <c r="A11" s="409" t="s">
        <v>56</v>
      </c>
      <c r="B11" s="410"/>
      <c r="C11" s="410"/>
      <c r="D11" s="410"/>
      <c r="E11" s="410"/>
      <c r="F11" s="410"/>
      <c r="G11" s="411"/>
    </row>
    <row r="12" spans="1:7" x14ac:dyDescent="0.2">
      <c r="A12" s="401" t="s">
        <v>57</v>
      </c>
      <c r="B12" s="402"/>
      <c r="C12" s="402"/>
      <c r="D12" s="402"/>
      <c r="E12" s="402"/>
      <c r="F12" s="402"/>
      <c r="G12" s="403"/>
    </row>
    <row r="13" spans="1:7" ht="67.5" x14ac:dyDescent="0.2">
      <c r="A13" s="45"/>
      <c r="B13" s="46" t="s">
        <v>66</v>
      </c>
      <c r="C13" s="46" t="s">
        <v>73</v>
      </c>
      <c r="D13" s="46" t="s">
        <v>74</v>
      </c>
      <c r="E13" s="46" t="s">
        <v>71</v>
      </c>
      <c r="F13" s="46" t="s">
        <v>75</v>
      </c>
      <c r="G13" s="47"/>
    </row>
    <row r="14" spans="1:7" x14ac:dyDescent="0.2">
      <c r="A14" s="48" t="s">
        <v>58</v>
      </c>
      <c r="B14" s="49"/>
      <c r="C14" s="49">
        <f>ROUND(B14-B14/1.2,0)</f>
        <v>0</v>
      </c>
      <c r="D14" s="50"/>
      <c r="E14" s="49">
        <f>C14*D14</f>
        <v>0</v>
      </c>
      <c r="F14" s="49">
        <f>B14-E14</f>
        <v>0</v>
      </c>
      <c r="G14" s="51" t="s">
        <v>32</v>
      </c>
    </row>
    <row r="15" spans="1:7" x14ac:dyDescent="0.2">
      <c r="A15" s="44" t="s">
        <v>110</v>
      </c>
      <c r="B15" s="52"/>
      <c r="C15" s="52"/>
      <c r="D15" s="52"/>
      <c r="E15" s="52"/>
      <c r="F15" s="52"/>
      <c r="G15" s="51" t="s">
        <v>32</v>
      </c>
    </row>
    <row r="16" spans="1:7" x14ac:dyDescent="0.2">
      <c r="A16" s="53" t="s">
        <v>111</v>
      </c>
      <c r="B16" s="54"/>
      <c r="C16" s="54"/>
      <c r="D16" s="54"/>
      <c r="E16" s="52"/>
      <c r="F16" s="54"/>
      <c r="G16" s="51" t="s">
        <v>32</v>
      </c>
    </row>
    <row r="17" spans="1:7" x14ac:dyDescent="0.2">
      <c r="A17" s="55" t="s">
        <v>112</v>
      </c>
      <c r="B17" s="56"/>
      <c r="C17" s="56"/>
      <c r="D17" s="56"/>
      <c r="E17" s="57"/>
      <c r="F17" s="56"/>
      <c r="G17" s="51" t="s">
        <v>32</v>
      </c>
    </row>
    <row r="18" spans="1:7" x14ac:dyDescent="0.2">
      <c r="A18" s="58" t="s">
        <v>113</v>
      </c>
      <c r="B18" s="59"/>
      <c r="C18" s="59"/>
      <c r="D18" s="59"/>
      <c r="E18" s="57"/>
      <c r="F18" s="59"/>
      <c r="G18" s="60" t="s">
        <v>32</v>
      </c>
    </row>
    <row r="19" spans="1:7" x14ac:dyDescent="0.2">
      <c r="A19" s="55" t="s">
        <v>15</v>
      </c>
      <c r="B19" s="56"/>
      <c r="C19" s="56"/>
      <c r="D19" s="56"/>
      <c r="E19" s="61"/>
      <c r="F19" s="56"/>
      <c r="G19" s="62" t="s">
        <v>32</v>
      </c>
    </row>
    <row r="20" spans="1:7" x14ac:dyDescent="0.2">
      <c r="A20" s="128" t="s">
        <v>93</v>
      </c>
      <c r="B20" s="56"/>
      <c r="C20" s="56"/>
      <c r="D20" s="56"/>
      <c r="E20" s="61"/>
      <c r="F20" s="56"/>
      <c r="G20" s="62" t="s">
        <v>32</v>
      </c>
    </row>
    <row r="21" spans="1:7" x14ac:dyDescent="0.2">
      <c r="A21" s="128" t="s">
        <v>92</v>
      </c>
      <c r="B21" s="56"/>
      <c r="C21" s="56"/>
      <c r="D21" s="56"/>
      <c r="E21" s="61"/>
      <c r="F21" s="56"/>
      <c r="G21" s="62"/>
    </row>
    <row r="22" spans="1:7" x14ac:dyDescent="0.2">
      <c r="A22" s="129" t="s">
        <v>94</v>
      </c>
      <c r="B22" s="54"/>
      <c r="C22" s="54"/>
      <c r="D22" s="54"/>
      <c r="E22" s="63"/>
      <c r="F22" s="54"/>
      <c r="G22" s="64" t="s">
        <v>32</v>
      </c>
    </row>
    <row r="23" spans="1:7" x14ac:dyDescent="0.2">
      <c r="A23" s="55" t="s">
        <v>114</v>
      </c>
      <c r="B23" s="56"/>
      <c r="C23" s="56"/>
      <c r="D23" s="56"/>
      <c r="E23" s="59"/>
      <c r="F23" s="56"/>
      <c r="G23" s="60"/>
    </row>
    <row r="24" spans="1:7" x14ac:dyDescent="0.2">
      <c r="A24" s="128" t="s">
        <v>95</v>
      </c>
      <c r="B24" s="56"/>
      <c r="C24" s="56"/>
      <c r="D24" s="56"/>
      <c r="E24" s="56"/>
      <c r="F24" s="56"/>
      <c r="G24" s="62" t="s">
        <v>32</v>
      </c>
    </row>
    <row r="25" spans="1:7" x14ac:dyDescent="0.2">
      <c r="A25" s="128" t="s">
        <v>96</v>
      </c>
      <c r="B25" s="56"/>
      <c r="C25" s="56"/>
      <c r="D25" s="56"/>
      <c r="E25" s="56"/>
      <c r="F25" s="56"/>
      <c r="G25" s="62" t="s">
        <v>32</v>
      </c>
    </row>
    <row r="26" spans="1:7" x14ac:dyDescent="0.2">
      <c r="A26" s="393" t="s">
        <v>59</v>
      </c>
      <c r="B26" s="394"/>
      <c r="C26" s="394"/>
      <c r="D26" s="394"/>
      <c r="E26" s="394"/>
      <c r="F26" s="394"/>
      <c r="G26" s="395"/>
    </row>
    <row r="27" spans="1:7" x14ac:dyDescent="0.2">
      <c r="A27" s="388"/>
      <c r="B27" s="387"/>
      <c r="C27" s="387"/>
      <c r="D27" s="387"/>
      <c r="E27" s="387"/>
      <c r="F27" s="387"/>
      <c r="G27" s="389"/>
    </row>
    <row r="28" spans="1:7" x14ac:dyDescent="0.2">
      <c r="A28" s="388"/>
      <c r="B28" s="387"/>
      <c r="C28" s="387"/>
      <c r="D28" s="387"/>
      <c r="E28" s="387"/>
      <c r="F28" s="387"/>
      <c r="G28" s="389"/>
    </row>
    <row r="29" spans="1:7" x14ac:dyDescent="0.2">
      <c r="A29" s="388"/>
      <c r="B29" s="387"/>
      <c r="C29" s="387"/>
      <c r="D29" s="387"/>
      <c r="E29" s="387"/>
      <c r="F29" s="387"/>
      <c r="G29" s="389"/>
    </row>
    <row r="30" spans="1:7" x14ac:dyDescent="0.2">
      <c r="A30" s="393" t="s">
        <v>60</v>
      </c>
      <c r="B30" s="394"/>
      <c r="C30" s="394"/>
      <c r="D30" s="394"/>
      <c r="E30" s="394"/>
      <c r="F30" s="394"/>
      <c r="G30" s="395"/>
    </row>
    <row r="31" spans="1:7" x14ac:dyDescent="0.2">
      <c r="A31" s="390"/>
      <c r="B31" s="391"/>
      <c r="C31" s="391"/>
      <c r="D31" s="391"/>
      <c r="E31" s="391"/>
      <c r="F31" s="391"/>
      <c r="G31" s="392"/>
    </row>
    <row r="32" spans="1:7" ht="14.25" customHeight="1" x14ac:dyDescent="0.2">
      <c r="A32" s="397" t="s">
        <v>61</v>
      </c>
      <c r="B32" s="398"/>
      <c r="C32" s="398"/>
      <c r="D32" s="398"/>
      <c r="E32" s="65"/>
      <c r="F32" s="65"/>
      <c r="G32" s="51" t="s">
        <v>32</v>
      </c>
    </row>
    <row r="33" spans="1:7" x14ac:dyDescent="0.2">
      <c r="A33" s="393" t="s">
        <v>62</v>
      </c>
      <c r="B33" s="394"/>
      <c r="C33" s="394"/>
      <c r="D33" s="394"/>
      <c r="E33" s="394"/>
      <c r="F33" s="394"/>
      <c r="G33" s="395"/>
    </row>
    <row r="34" spans="1:7" x14ac:dyDescent="0.2">
      <c r="A34" s="399" t="s">
        <v>63</v>
      </c>
      <c r="B34" s="396"/>
      <c r="C34" s="396"/>
      <c r="D34" s="396"/>
      <c r="E34" s="396"/>
      <c r="F34" s="396"/>
      <c r="G34" s="400"/>
    </row>
    <row r="35" spans="1:7" x14ac:dyDescent="0.2">
      <c r="A35" s="399" t="s">
        <v>69</v>
      </c>
      <c r="B35" s="396"/>
      <c r="C35" s="396"/>
      <c r="D35" s="396"/>
      <c r="E35" s="396"/>
      <c r="F35" s="396"/>
      <c r="G35" s="400"/>
    </row>
    <row r="36" spans="1:7" x14ac:dyDescent="0.2">
      <c r="A36" s="388"/>
      <c r="B36" s="387"/>
      <c r="C36" s="387"/>
      <c r="D36" s="387"/>
      <c r="E36" s="387"/>
      <c r="F36" s="387"/>
      <c r="G36" s="389"/>
    </row>
    <row r="37" spans="1:7" x14ac:dyDescent="0.2">
      <c r="A37" s="388"/>
      <c r="B37" s="387"/>
      <c r="C37" s="387"/>
      <c r="D37" s="387"/>
      <c r="E37" s="387"/>
      <c r="F37" s="387"/>
      <c r="G37" s="389"/>
    </row>
    <row r="38" spans="1:7" x14ac:dyDescent="0.2">
      <c r="A38" s="388"/>
      <c r="B38" s="387"/>
      <c r="C38" s="387"/>
      <c r="D38" s="387"/>
      <c r="E38" s="387"/>
      <c r="F38" s="387"/>
      <c r="G38" s="389"/>
    </row>
    <row r="39" spans="1:7" x14ac:dyDescent="0.2">
      <c r="A39" s="388"/>
      <c r="B39" s="387"/>
      <c r="C39" s="387"/>
      <c r="D39" s="387"/>
      <c r="E39" s="387"/>
      <c r="F39" s="387"/>
      <c r="G39" s="389"/>
    </row>
    <row r="40" spans="1:7" x14ac:dyDescent="0.2">
      <c r="A40" s="388"/>
      <c r="B40" s="387"/>
      <c r="C40" s="387"/>
      <c r="D40" s="387"/>
      <c r="E40" s="387"/>
      <c r="F40" s="387"/>
      <c r="G40" s="389"/>
    </row>
    <row r="41" spans="1:7" x14ac:dyDescent="0.2">
      <c r="A41" s="388"/>
      <c r="B41" s="387"/>
      <c r="C41" s="387"/>
      <c r="D41" s="387"/>
      <c r="E41" s="387"/>
      <c r="F41" s="387"/>
      <c r="G41" s="389"/>
    </row>
    <row r="42" spans="1:7" x14ac:dyDescent="0.2">
      <c r="A42" s="388"/>
      <c r="B42" s="387"/>
      <c r="C42" s="387"/>
      <c r="D42" s="387"/>
      <c r="E42" s="387"/>
      <c r="F42" s="387"/>
      <c r="G42" s="389"/>
    </row>
    <row r="43" spans="1:7" x14ac:dyDescent="0.2">
      <c r="A43" s="388"/>
      <c r="B43" s="387"/>
      <c r="C43" s="387"/>
      <c r="D43" s="387"/>
      <c r="E43" s="387"/>
      <c r="F43" s="387"/>
      <c r="G43" s="389"/>
    </row>
    <row r="44" spans="1:7" x14ac:dyDescent="0.2">
      <c r="A44" s="393" t="s">
        <v>121</v>
      </c>
      <c r="B44" s="394"/>
      <c r="C44" s="394"/>
      <c r="D44" s="394"/>
      <c r="E44" s="394"/>
      <c r="F44" s="394"/>
      <c r="G44" s="395"/>
    </row>
    <row r="45" spans="1:7" x14ac:dyDescent="0.2">
      <c r="A45" s="388"/>
      <c r="B45" s="387"/>
      <c r="C45" s="387"/>
      <c r="D45" s="387"/>
      <c r="E45" s="387"/>
      <c r="F45" s="387"/>
      <c r="G45" s="389"/>
    </row>
    <row r="46" spans="1:7" x14ac:dyDescent="0.2">
      <c r="A46" s="388"/>
      <c r="B46" s="387"/>
      <c r="C46" s="387"/>
      <c r="D46" s="387"/>
      <c r="E46" s="387"/>
      <c r="F46" s="387"/>
      <c r="G46" s="389"/>
    </row>
    <row r="47" spans="1:7" x14ac:dyDescent="0.2">
      <c r="A47" s="388"/>
      <c r="B47" s="387"/>
      <c r="C47" s="387"/>
      <c r="D47" s="387"/>
      <c r="E47" s="387"/>
      <c r="F47" s="387"/>
      <c r="G47" s="389"/>
    </row>
    <row r="48" spans="1:7" x14ac:dyDescent="0.2">
      <c r="A48" s="388"/>
      <c r="B48" s="387"/>
      <c r="C48" s="387"/>
      <c r="D48" s="387"/>
      <c r="E48" s="387"/>
      <c r="F48" s="387"/>
      <c r="G48" s="389"/>
    </row>
    <row r="49" spans="1:9" x14ac:dyDescent="0.2">
      <c r="A49" s="388"/>
      <c r="B49" s="387"/>
      <c r="C49" s="387"/>
      <c r="D49" s="387"/>
      <c r="E49" s="387"/>
      <c r="F49" s="387"/>
      <c r="G49" s="389"/>
    </row>
    <row r="50" spans="1:9" x14ac:dyDescent="0.2">
      <c r="A50" s="388"/>
      <c r="B50" s="387"/>
      <c r="C50" s="387"/>
      <c r="D50" s="387"/>
      <c r="E50" s="387"/>
      <c r="F50" s="387"/>
      <c r="G50" s="389"/>
    </row>
    <row r="51" spans="1:9" x14ac:dyDescent="0.2">
      <c r="A51" s="388"/>
      <c r="B51" s="387"/>
      <c r="C51" s="387"/>
      <c r="D51" s="387"/>
      <c r="E51" s="387"/>
      <c r="F51" s="387"/>
      <c r="G51" s="389"/>
    </row>
    <row r="52" spans="1:9" x14ac:dyDescent="0.2">
      <c r="A52" s="388"/>
      <c r="B52" s="387"/>
      <c r="C52" s="387"/>
      <c r="D52" s="387"/>
      <c r="E52" s="387"/>
      <c r="F52" s="387"/>
      <c r="G52" s="389"/>
    </row>
    <row r="53" spans="1:9" x14ac:dyDescent="0.2">
      <c r="A53" s="388"/>
      <c r="B53" s="387"/>
      <c r="C53" s="387"/>
      <c r="D53" s="387"/>
      <c r="E53" s="387"/>
      <c r="F53" s="387"/>
      <c r="G53" s="389"/>
    </row>
    <row r="54" spans="1:9" x14ac:dyDescent="0.2">
      <c r="A54" s="388"/>
      <c r="B54" s="387"/>
      <c r="C54" s="387"/>
      <c r="D54" s="387"/>
      <c r="E54" s="387"/>
      <c r="F54" s="387"/>
      <c r="G54" s="389"/>
    </row>
    <row r="55" spans="1:9" x14ac:dyDescent="0.2">
      <c r="A55" s="390"/>
      <c r="B55" s="391"/>
      <c r="C55" s="391"/>
      <c r="D55" s="391"/>
      <c r="E55" s="391"/>
      <c r="F55" s="391"/>
      <c r="G55" s="392"/>
    </row>
    <row r="56" spans="1:9" x14ac:dyDescent="0.2">
      <c r="A56" s="393" t="s">
        <v>97</v>
      </c>
      <c r="B56" s="394"/>
      <c r="C56" s="394"/>
      <c r="D56" s="394"/>
      <c r="E56" s="394"/>
      <c r="F56" s="394"/>
      <c r="G56" s="395"/>
    </row>
    <row r="57" spans="1:9" x14ac:dyDescent="0.2">
      <c r="A57" s="388"/>
      <c r="B57" s="387"/>
      <c r="C57" s="387"/>
      <c r="D57" s="387"/>
      <c r="E57" s="387"/>
      <c r="F57" s="387"/>
      <c r="G57" s="389"/>
    </row>
    <row r="58" spans="1:9" x14ac:dyDescent="0.2">
      <c r="A58" s="388"/>
      <c r="B58" s="387"/>
      <c r="C58" s="387"/>
      <c r="D58" s="387"/>
      <c r="E58" s="387"/>
      <c r="F58" s="387"/>
      <c r="G58" s="389"/>
    </row>
    <row r="59" spans="1:9" x14ac:dyDescent="0.2">
      <c r="A59" s="388"/>
      <c r="B59" s="387"/>
      <c r="C59" s="387"/>
      <c r="D59" s="387"/>
      <c r="E59" s="387"/>
      <c r="F59" s="387"/>
      <c r="G59" s="389"/>
    </row>
    <row r="60" spans="1:9" x14ac:dyDescent="0.2">
      <c r="A60" s="390"/>
      <c r="B60" s="391"/>
      <c r="C60" s="391"/>
      <c r="D60" s="391"/>
      <c r="E60" s="391"/>
      <c r="F60" s="391"/>
      <c r="G60" s="392"/>
    </row>
    <row r="61" spans="1:9" x14ac:dyDescent="0.2">
      <c r="A61" s="396" t="s">
        <v>64</v>
      </c>
      <c r="B61" s="396"/>
      <c r="C61" s="396"/>
      <c r="D61" s="396"/>
      <c r="E61" s="396"/>
      <c r="F61" s="396"/>
      <c r="G61" s="396"/>
      <c r="H61" s="33"/>
      <c r="I61" s="33"/>
    </row>
    <row r="62" spans="1:9" x14ac:dyDescent="0.2">
      <c r="A62" s="396" t="s">
        <v>65</v>
      </c>
      <c r="B62" s="396"/>
      <c r="C62" s="396"/>
      <c r="D62" s="396"/>
      <c r="E62" s="396"/>
      <c r="F62" s="396"/>
      <c r="G62" s="396"/>
      <c r="H62" s="33"/>
      <c r="I62" s="33"/>
    </row>
    <row r="63" spans="1:9" x14ac:dyDescent="0.2">
      <c r="A63" s="396" t="s">
        <v>89</v>
      </c>
      <c r="B63" s="396"/>
      <c r="C63" s="396"/>
      <c r="D63" s="396"/>
      <c r="E63" s="396"/>
      <c r="F63" s="396"/>
      <c r="G63" s="396"/>
      <c r="H63" s="33"/>
      <c r="I63" s="33"/>
    </row>
    <row r="64" spans="1:9" x14ac:dyDescent="0.2">
      <c r="A64" s="387"/>
      <c r="B64" s="387"/>
      <c r="C64" s="387"/>
      <c r="D64" s="387"/>
      <c r="E64" s="387"/>
      <c r="F64" s="387"/>
      <c r="G64" s="387"/>
      <c r="H64" s="33"/>
      <c r="I64" s="33"/>
    </row>
    <row r="65" spans="1:10" x14ac:dyDescent="0.2">
      <c r="A65" s="387"/>
      <c r="B65" s="387"/>
      <c r="C65" s="387"/>
      <c r="D65" s="387"/>
      <c r="E65" s="387"/>
      <c r="F65" s="387"/>
      <c r="G65" s="387"/>
      <c r="H65" s="33"/>
      <c r="I65" s="33"/>
    </row>
    <row r="66" spans="1:10" x14ac:dyDescent="0.2">
      <c r="A66" s="387" t="s">
        <v>30</v>
      </c>
      <c r="B66" s="387"/>
      <c r="C66" s="387"/>
      <c r="D66" s="387"/>
      <c r="E66" s="387"/>
      <c r="F66" s="387"/>
      <c r="G66" s="387"/>
      <c r="H66" s="33"/>
      <c r="I66" s="33"/>
    </row>
    <row r="67" spans="1:10" x14ac:dyDescent="0.2">
      <c r="A67" s="387"/>
      <c r="B67" s="387"/>
      <c r="C67" s="387"/>
      <c r="D67" s="387"/>
      <c r="E67" s="387"/>
      <c r="F67" s="387"/>
      <c r="G67" s="387"/>
      <c r="H67" s="33"/>
      <c r="I67" s="33"/>
    </row>
    <row r="68" spans="1:10" x14ac:dyDescent="0.2">
      <c r="A68" s="387" t="s">
        <v>31</v>
      </c>
      <c r="B68" s="387"/>
      <c r="C68" s="387"/>
      <c r="D68" s="387"/>
      <c r="E68" s="387"/>
      <c r="F68" s="387"/>
      <c r="G68" s="387"/>
      <c r="H68" s="33"/>
      <c r="I68" s="33"/>
    </row>
    <row r="69" spans="1:10" x14ac:dyDescent="0.2">
      <c r="A69" s="387"/>
      <c r="B69" s="387"/>
      <c r="C69" s="387"/>
      <c r="D69" s="387"/>
      <c r="E69" s="387"/>
      <c r="F69" s="387"/>
      <c r="G69" s="387"/>
      <c r="H69" s="33"/>
      <c r="I69" s="33"/>
      <c r="J69" s="33"/>
    </row>
    <row r="70" spans="1:10" x14ac:dyDescent="0.2">
      <c r="A70" s="387"/>
      <c r="B70" s="387"/>
      <c r="C70" s="387"/>
      <c r="D70" s="387"/>
      <c r="E70" s="387"/>
      <c r="F70" s="387"/>
      <c r="G70" s="387"/>
      <c r="H70" s="33"/>
      <c r="I70" s="33"/>
      <c r="J70" s="33"/>
    </row>
    <row r="71" spans="1:10" x14ac:dyDescent="0.2">
      <c r="A71" s="66"/>
      <c r="B71" s="66"/>
      <c r="C71" s="66"/>
      <c r="D71" s="66"/>
      <c r="E71" s="66"/>
      <c r="F71" s="66"/>
      <c r="G71" s="66"/>
      <c r="H71" s="33"/>
      <c r="I71" s="33"/>
      <c r="J71" s="33"/>
    </row>
    <row r="72" spans="1:10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</row>
    <row r="73" spans="1:10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</row>
    <row r="74" spans="1:10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</row>
    <row r="75" spans="1:10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</row>
    <row r="76" spans="1:10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</row>
    <row r="77" spans="1:10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</row>
    <row r="78" spans="1:10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</row>
    <row r="79" spans="1:10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</row>
    <row r="80" spans="1:10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</row>
    <row r="81" spans="1:10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</row>
  </sheetData>
  <mergeCells count="56">
    <mergeCell ref="A4:G4"/>
    <mergeCell ref="A2:G2"/>
    <mergeCell ref="A3:G3"/>
    <mergeCell ref="A29:G29"/>
    <mergeCell ref="A5:G5"/>
    <mergeCell ref="A6:G6"/>
    <mergeCell ref="A7:G7"/>
    <mergeCell ref="A8:G8"/>
    <mergeCell ref="A9:G9"/>
    <mergeCell ref="A10:G10"/>
    <mergeCell ref="A11:G11"/>
    <mergeCell ref="A12:G12"/>
    <mergeCell ref="A26:G26"/>
    <mergeCell ref="A27:G27"/>
    <mergeCell ref="A28:G28"/>
    <mergeCell ref="A41:G41"/>
    <mergeCell ref="A30:G30"/>
    <mergeCell ref="A31:G31"/>
    <mergeCell ref="A32:D32"/>
    <mergeCell ref="A33:G33"/>
    <mergeCell ref="A34:G34"/>
    <mergeCell ref="A35:G35"/>
    <mergeCell ref="A36:G36"/>
    <mergeCell ref="A37:G37"/>
    <mergeCell ref="A38:G38"/>
    <mergeCell ref="A39:G39"/>
    <mergeCell ref="A40:G40"/>
    <mergeCell ref="A53:G53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65:G65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6:G66"/>
    <mergeCell ref="A67:G67"/>
    <mergeCell ref="A68:G68"/>
    <mergeCell ref="A69:G69"/>
    <mergeCell ref="A70:G70"/>
  </mergeCells>
  <pageMargins left="0.47244094488188981" right="0.15748031496062992" top="0.31496062992125984" bottom="0.27559055118110237" header="0.19685039370078741" footer="0.19685039370078741"/>
  <pageSetup paperSize="9" scale="80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4"/>
  <sheetViews>
    <sheetView workbookViewId="0"/>
  </sheetViews>
  <sheetFormatPr defaultRowHeight="12.75" x14ac:dyDescent="0.2"/>
  <cols>
    <col min="1" max="1" width="28" style="19" customWidth="1"/>
    <col min="2" max="2" width="13.28515625" style="19" customWidth="1"/>
    <col min="3" max="3" width="10" style="19" customWidth="1"/>
    <col min="4" max="4" width="9.7109375" style="19" customWidth="1"/>
    <col min="5" max="5" width="7" style="19" customWidth="1"/>
    <col min="6" max="6" width="20" style="19" customWidth="1"/>
    <col min="7" max="7" width="13.42578125" style="19" bestFit="1" customWidth="1"/>
    <col min="8" max="8" width="40.140625" style="19" customWidth="1"/>
    <col min="9" max="16384" width="9.140625" style="19"/>
  </cols>
  <sheetData>
    <row r="1" spans="1:8" ht="15" x14ac:dyDescent="0.25">
      <c r="A1" s="214" t="s">
        <v>35</v>
      </c>
      <c r="B1" s="67"/>
      <c r="C1" s="68"/>
      <c r="H1" s="42" t="s">
        <v>165</v>
      </c>
    </row>
    <row r="2" spans="1:8" x14ac:dyDescent="0.2">
      <c r="A2" s="69" t="s">
        <v>22</v>
      </c>
      <c r="B2" s="69"/>
      <c r="C2" s="69"/>
      <c r="D2" s="69"/>
      <c r="E2" s="69"/>
    </row>
    <row r="3" spans="1:8" x14ac:dyDescent="0.2">
      <c r="A3" s="69"/>
      <c r="B3" s="69"/>
      <c r="C3" s="69"/>
      <c r="D3" s="69"/>
      <c r="E3" s="69"/>
    </row>
    <row r="4" spans="1:8" x14ac:dyDescent="0.2">
      <c r="A4" s="69"/>
      <c r="B4" s="69"/>
      <c r="C4" s="69"/>
      <c r="D4" s="69"/>
      <c r="E4" s="69"/>
    </row>
    <row r="5" spans="1:8" x14ac:dyDescent="0.2">
      <c r="A5" s="43" t="s">
        <v>14</v>
      </c>
      <c r="B5" s="69"/>
      <c r="C5" s="69"/>
      <c r="D5" s="69"/>
      <c r="E5" s="69"/>
    </row>
    <row r="6" spans="1:8" x14ac:dyDescent="0.2">
      <c r="A6" s="43" t="s">
        <v>20</v>
      </c>
      <c r="B6" s="69"/>
      <c r="C6" s="69"/>
      <c r="D6" s="69"/>
      <c r="E6" s="69"/>
    </row>
    <row r="7" spans="1:8" x14ac:dyDescent="0.2">
      <c r="G7" s="130" t="s">
        <v>33</v>
      </c>
    </row>
    <row r="8" spans="1:8" ht="36.75" x14ac:dyDescent="0.2">
      <c r="A8" s="412" t="s">
        <v>23</v>
      </c>
      <c r="B8" s="412" t="s">
        <v>98</v>
      </c>
      <c r="C8" s="412" t="s">
        <v>16</v>
      </c>
      <c r="D8" s="412" t="s">
        <v>17</v>
      </c>
      <c r="E8" s="412" t="s">
        <v>18</v>
      </c>
      <c r="F8" s="70" t="s">
        <v>72</v>
      </c>
      <c r="G8" s="70" t="s">
        <v>115</v>
      </c>
      <c r="H8" s="412" t="s">
        <v>19</v>
      </c>
    </row>
    <row r="9" spans="1:8" ht="22.5" x14ac:dyDescent="0.2">
      <c r="A9" s="413"/>
      <c r="B9" s="413"/>
      <c r="C9" s="413"/>
      <c r="D9" s="413"/>
      <c r="E9" s="413"/>
      <c r="F9" s="71" t="s">
        <v>309</v>
      </c>
      <c r="G9" s="72" t="s">
        <v>310</v>
      </c>
      <c r="H9" s="413"/>
    </row>
    <row r="10" spans="1:8" x14ac:dyDescent="0.2">
      <c r="A10" s="73"/>
      <c r="B10" s="74"/>
      <c r="C10" s="73"/>
      <c r="D10" s="74"/>
      <c r="E10" s="73"/>
      <c r="F10" s="66"/>
      <c r="G10" s="56"/>
      <c r="H10" s="75"/>
    </row>
    <row r="11" spans="1:8" x14ac:dyDescent="0.2">
      <c r="A11" s="73"/>
      <c r="B11" s="74"/>
      <c r="C11" s="73"/>
      <c r="D11" s="74"/>
      <c r="E11" s="73"/>
      <c r="F11" s="66"/>
      <c r="G11" s="56"/>
      <c r="H11" s="75"/>
    </row>
    <row r="12" spans="1:8" x14ac:dyDescent="0.2">
      <c r="A12" s="73"/>
      <c r="B12" s="74"/>
      <c r="C12" s="73"/>
      <c r="D12" s="74"/>
      <c r="E12" s="73"/>
      <c r="F12" s="76"/>
      <c r="G12" s="56"/>
      <c r="H12" s="75"/>
    </row>
    <row r="13" spans="1:8" x14ac:dyDescent="0.2">
      <c r="A13" s="73"/>
      <c r="B13" s="74"/>
      <c r="C13" s="73"/>
      <c r="D13" s="74"/>
      <c r="E13" s="73"/>
      <c r="F13" s="66"/>
      <c r="G13" s="56"/>
      <c r="H13" s="75"/>
    </row>
    <row r="14" spans="1:8" x14ac:dyDescent="0.2">
      <c r="A14" s="73"/>
      <c r="B14" s="74"/>
      <c r="C14" s="73"/>
      <c r="D14" s="74"/>
      <c r="E14" s="73"/>
      <c r="F14" s="66"/>
      <c r="G14" s="56"/>
      <c r="H14" s="75"/>
    </row>
    <row r="15" spans="1:8" x14ac:dyDescent="0.2">
      <c r="A15" s="73"/>
      <c r="B15" s="74"/>
      <c r="C15" s="73"/>
      <c r="D15" s="74"/>
      <c r="E15" s="73"/>
      <c r="F15" s="66"/>
      <c r="G15" s="56"/>
      <c r="H15" s="75"/>
    </row>
    <row r="16" spans="1:8" x14ac:dyDescent="0.2">
      <c r="A16" s="73"/>
      <c r="B16" s="74"/>
      <c r="C16" s="73"/>
      <c r="D16" s="74"/>
      <c r="E16" s="73"/>
      <c r="F16" s="66"/>
      <c r="G16" s="56"/>
      <c r="H16" s="75"/>
    </row>
    <row r="17" spans="1:8" x14ac:dyDescent="0.2">
      <c r="A17" s="73"/>
      <c r="B17" s="74"/>
      <c r="C17" s="73"/>
      <c r="D17" s="74"/>
      <c r="E17" s="73"/>
      <c r="F17" s="66"/>
      <c r="G17" s="56"/>
      <c r="H17" s="75"/>
    </row>
    <row r="18" spans="1:8" x14ac:dyDescent="0.2">
      <c r="A18" s="73"/>
      <c r="B18" s="74"/>
      <c r="C18" s="73"/>
      <c r="D18" s="74"/>
      <c r="E18" s="73"/>
      <c r="F18" s="66"/>
      <c r="G18" s="56"/>
      <c r="H18" s="75"/>
    </row>
    <row r="19" spans="1:8" x14ac:dyDescent="0.2">
      <c r="A19" s="73"/>
      <c r="B19" s="74"/>
      <c r="C19" s="73"/>
      <c r="D19" s="74"/>
      <c r="E19" s="73"/>
      <c r="F19" s="66"/>
      <c r="G19" s="56"/>
      <c r="H19" s="75"/>
    </row>
    <row r="20" spans="1:8" x14ac:dyDescent="0.2">
      <c r="A20" s="73"/>
      <c r="B20" s="74"/>
      <c r="C20" s="73"/>
      <c r="D20" s="74"/>
      <c r="E20" s="73"/>
      <c r="F20" s="66"/>
      <c r="G20" s="56"/>
      <c r="H20" s="75"/>
    </row>
    <row r="21" spans="1:8" x14ac:dyDescent="0.2">
      <c r="A21" s="73"/>
      <c r="B21" s="74"/>
      <c r="C21" s="73"/>
      <c r="D21" s="74"/>
      <c r="E21" s="73"/>
      <c r="F21" s="66"/>
      <c r="G21" s="56"/>
      <c r="H21" s="75"/>
    </row>
    <row r="22" spans="1:8" x14ac:dyDescent="0.2">
      <c r="A22" s="73"/>
      <c r="B22" s="74"/>
      <c r="C22" s="73"/>
      <c r="D22" s="74"/>
      <c r="E22" s="73"/>
      <c r="F22" s="66"/>
      <c r="G22" s="56"/>
      <c r="H22" s="75"/>
    </row>
    <row r="23" spans="1:8" x14ac:dyDescent="0.2">
      <c r="A23" s="73"/>
      <c r="B23" s="74"/>
      <c r="C23" s="73"/>
      <c r="D23" s="74"/>
      <c r="E23" s="73"/>
      <c r="F23" s="66"/>
      <c r="G23" s="56"/>
      <c r="H23" s="75"/>
    </row>
    <row r="24" spans="1:8" x14ac:dyDescent="0.2">
      <c r="A24" s="73"/>
      <c r="B24" s="74"/>
      <c r="C24" s="73"/>
      <c r="D24" s="74"/>
      <c r="E24" s="73"/>
      <c r="F24" s="66"/>
      <c r="G24" s="56"/>
      <c r="H24" s="75"/>
    </row>
    <row r="25" spans="1:8" x14ac:dyDescent="0.2">
      <c r="A25" s="73"/>
      <c r="B25" s="74"/>
      <c r="C25" s="73"/>
      <c r="D25" s="74"/>
      <c r="E25" s="73"/>
      <c r="F25" s="66"/>
      <c r="G25" s="56"/>
      <c r="H25" s="75"/>
    </row>
    <row r="26" spans="1:8" x14ac:dyDescent="0.2">
      <c r="A26" s="73"/>
      <c r="B26" s="74"/>
      <c r="C26" s="73"/>
      <c r="D26" s="74"/>
      <c r="E26" s="73"/>
      <c r="F26" s="66"/>
      <c r="G26" s="56"/>
      <c r="H26" s="75"/>
    </row>
    <row r="27" spans="1:8" x14ac:dyDescent="0.2">
      <c r="A27" s="73"/>
      <c r="B27" s="74"/>
      <c r="C27" s="73"/>
      <c r="D27" s="74"/>
      <c r="E27" s="73"/>
      <c r="F27" s="66"/>
      <c r="G27" s="56"/>
      <c r="H27" s="75"/>
    </row>
    <row r="28" spans="1:8" x14ac:dyDescent="0.2">
      <c r="A28" s="77"/>
      <c r="B28" s="78"/>
      <c r="C28" s="77"/>
      <c r="D28" s="78"/>
      <c r="E28" s="77"/>
      <c r="F28" s="79"/>
      <c r="G28" s="54"/>
      <c r="H28" s="80"/>
    </row>
    <row r="29" spans="1:8" x14ac:dyDescent="0.2">
      <c r="A29" s="69" t="s">
        <v>27</v>
      </c>
    </row>
    <row r="32" spans="1:8" x14ac:dyDescent="0.2">
      <c r="A32" s="19" t="s">
        <v>30</v>
      </c>
    </row>
    <row r="34" spans="1:1" x14ac:dyDescent="0.2">
      <c r="A34" s="39" t="s">
        <v>29</v>
      </c>
    </row>
  </sheetData>
  <mergeCells count="6">
    <mergeCell ref="H8:H9"/>
    <mergeCell ref="A8:A9"/>
    <mergeCell ref="B8:B9"/>
    <mergeCell ref="C8:C9"/>
    <mergeCell ref="D8:D9"/>
    <mergeCell ref="E8:E9"/>
  </mergeCells>
  <pageMargins left="0.55000000000000004" right="0.21" top="0.33" bottom="0.28000000000000003" header="0.21" footer="0.18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34"/>
  <sheetViews>
    <sheetView zoomScaleNormal="100" workbookViewId="0"/>
  </sheetViews>
  <sheetFormatPr defaultRowHeight="12.75" x14ac:dyDescent="0.2"/>
  <cols>
    <col min="1" max="1" width="3.28515625" style="19" customWidth="1"/>
    <col min="2" max="2" width="13.28515625" style="19" customWidth="1"/>
    <col min="3" max="3" width="12.7109375" style="19" customWidth="1"/>
    <col min="4" max="4" width="7.140625" style="19" customWidth="1"/>
    <col min="5" max="5" width="5.7109375" style="19" customWidth="1"/>
    <col min="6" max="6" width="12" style="68" customWidth="1"/>
    <col min="7" max="7" width="9.85546875" style="68" customWidth="1"/>
    <col min="8" max="8" width="9.7109375" style="19" customWidth="1"/>
    <col min="9" max="9" width="15.85546875" style="19" customWidth="1"/>
    <col min="10" max="10" width="7.85546875" style="19" customWidth="1"/>
    <col min="11" max="12" width="6.7109375" style="19" customWidth="1"/>
    <col min="13" max="13" width="7" style="19" customWidth="1"/>
    <col min="14" max="14" width="6.42578125" style="19" customWidth="1"/>
    <col min="15" max="16" width="6.28515625" style="19" customWidth="1"/>
    <col min="17" max="17" width="9.5703125" style="19" customWidth="1"/>
    <col min="18" max="18" width="15.7109375" style="19" customWidth="1"/>
    <col min="19" max="16384" width="9.140625" style="19"/>
  </cols>
  <sheetData>
    <row r="1" spans="1:21" s="23" customFormat="1" ht="15" x14ac:dyDescent="0.25">
      <c r="A1" s="212" t="s">
        <v>90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P1" s="25"/>
      <c r="Q1" s="25"/>
      <c r="R1" s="24" t="s">
        <v>166</v>
      </c>
    </row>
    <row r="2" spans="1:21" ht="12.75" customHeight="1" x14ac:dyDescent="0.2">
      <c r="A2" s="23"/>
      <c r="B2" s="23"/>
      <c r="C2" s="23"/>
      <c r="D2" s="23"/>
      <c r="E2" s="23"/>
      <c r="F2" s="81"/>
      <c r="G2" s="81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21" ht="15.75" x14ac:dyDescent="0.25">
      <c r="A3" s="82" t="s">
        <v>1</v>
      </c>
      <c r="B3" s="82"/>
      <c r="C3" s="82"/>
      <c r="D3" s="23"/>
      <c r="E3" s="23"/>
      <c r="F3" s="81"/>
      <c r="G3" s="81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1" ht="14.25" customHeight="1" x14ac:dyDescent="0.2">
      <c r="A4" s="83" t="s">
        <v>99</v>
      </c>
      <c r="B4" s="83"/>
      <c r="C4" s="83"/>
      <c r="D4" s="23"/>
      <c r="E4" s="23"/>
      <c r="F4" s="81"/>
      <c r="G4" s="81"/>
      <c r="H4" s="23"/>
      <c r="I4" s="23"/>
      <c r="J4" s="23"/>
      <c r="K4" s="23"/>
      <c r="L4" s="23"/>
      <c r="M4" s="23"/>
      <c r="N4" s="414" t="s">
        <v>33</v>
      </c>
      <c r="O4" s="414"/>
      <c r="P4" s="414"/>
      <c r="Q4" s="414"/>
      <c r="R4" s="414"/>
    </row>
    <row r="5" spans="1:21" ht="7.5" customHeight="1" thickBot="1" x14ac:dyDescent="0.25">
      <c r="A5" s="38"/>
      <c r="B5" s="38"/>
      <c r="C5" s="38"/>
      <c r="D5" s="38"/>
      <c r="E5" s="38"/>
      <c r="F5" s="84"/>
      <c r="G5" s="81"/>
      <c r="H5" s="38"/>
      <c r="I5" s="38"/>
      <c r="J5" s="38"/>
      <c r="K5" s="38"/>
      <c r="L5" s="38"/>
      <c r="M5" s="38"/>
      <c r="N5" s="38"/>
      <c r="O5" s="85"/>
      <c r="P5" s="86"/>
      <c r="Q5" s="86"/>
      <c r="R5" s="86"/>
    </row>
    <row r="6" spans="1:21" s="92" customFormat="1" ht="33" customHeight="1" x14ac:dyDescent="0.2">
      <c r="A6" s="87" t="s">
        <v>2</v>
      </c>
      <c r="B6" s="88" t="s">
        <v>3</v>
      </c>
      <c r="C6" s="88" t="s">
        <v>4</v>
      </c>
      <c r="D6" s="88" t="s">
        <v>5</v>
      </c>
      <c r="E6" s="88" t="s">
        <v>6</v>
      </c>
      <c r="F6" s="88" t="s">
        <v>8</v>
      </c>
      <c r="G6" s="89" t="s">
        <v>36</v>
      </c>
      <c r="H6" s="88" t="s">
        <v>7</v>
      </c>
      <c r="I6" s="415" t="s">
        <v>101</v>
      </c>
      <c r="J6" s="416"/>
      <c r="K6" s="417" t="s">
        <v>104</v>
      </c>
      <c r="L6" s="415"/>
      <c r="M6" s="415"/>
      <c r="N6" s="415"/>
      <c r="O6" s="415"/>
      <c r="P6" s="415"/>
      <c r="Q6" s="90"/>
      <c r="R6" s="91" t="s">
        <v>133</v>
      </c>
    </row>
    <row r="7" spans="1:21" s="92" customFormat="1" ht="48.75" thickBot="1" x14ac:dyDescent="0.25">
      <c r="A7" s="93"/>
      <c r="B7" s="94"/>
      <c r="C7" s="94"/>
      <c r="D7" s="131" t="s">
        <v>100</v>
      </c>
      <c r="E7" s="131" t="s">
        <v>100</v>
      </c>
      <c r="F7" s="95"/>
      <c r="G7" s="96" t="s">
        <v>37</v>
      </c>
      <c r="H7" s="97"/>
      <c r="I7" s="98" t="s">
        <v>25</v>
      </c>
      <c r="J7" s="99" t="s">
        <v>105</v>
      </c>
      <c r="K7" s="100" t="s">
        <v>116</v>
      </c>
      <c r="L7" s="100" t="s">
        <v>117</v>
      </c>
      <c r="M7" s="100" t="s">
        <v>118</v>
      </c>
      <c r="N7" s="101">
        <v>2017</v>
      </c>
      <c r="O7" s="101">
        <v>2018</v>
      </c>
      <c r="P7" s="102">
        <v>2019</v>
      </c>
      <c r="Q7" s="103" t="s">
        <v>119</v>
      </c>
      <c r="R7" s="104"/>
    </row>
    <row r="8" spans="1:21" ht="12.75" customHeight="1" x14ac:dyDescent="0.2">
      <c r="A8" s="105">
        <v>1</v>
      </c>
      <c r="B8" s="106">
        <v>2</v>
      </c>
      <c r="C8" s="106">
        <v>3</v>
      </c>
      <c r="D8" s="106">
        <v>4</v>
      </c>
      <c r="E8" s="106">
        <v>5</v>
      </c>
      <c r="F8" s="106">
        <v>6</v>
      </c>
      <c r="G8" s="106">
        <v>7</v>
      </c>
      <c r="H8" s="107">
        <v>8</v>
      </c>
      <c r="I8" s="106">
        <v>9</v>
      </c>
      <c r="J8" s="107">
        <v>10</v>
      </c>
      <c r="K8" s="107">
        <v>11</v>
      </c>
      <c r="L8" s="107">
        <v>12</v>
      </c>
      <c r="M8" s="106">
        <v>13</v>
      </c>
      <c r="N8" s="106">
        <v>14</v>
      </c>
      <c r="O8" s="107">
        <v>15</v>
      </c>
      <c r="P8" s="106">
        <v>16</v>
      </c>
      <c r="Q8" s="108">
        <v>17</v>
      </c>
      <c r="R8" s="109">
        <v>18</v>
      </c>
      <c r="S8" s="23"/>
      <c r="T8" s="23"/>
      <c r="U8" s="23"/>
    </row>
    <row r="9" spans="1:21" ht="12.75" customHeight="1" x14ac:dyDescent="0.2">
      <c r="A9" s="418" t="s">
        <v>67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20"/>
      <c r="S9" s="23"/>
      <c r="T9" s="23"/>
      <c r="U9" s="23"/>
    </row>
    <row r="10" spans="1:21" x14ac:dyDescent="0.2">
      <c r="A10" s="421" t="s">
        <v>11</v>
      </c>
      <c r="B10" s="427"/>
      <c r="C10" s="427"/>
      <c r="D10" s="424"/>
      <c r="E10" s="424"/>
      <c r="F10" s="424"/>
      <c r="G10" s="424"/>
      <c r="H10" s="427"/>
      <c r="I10" s="110" t="s">
        <v>102</v>
      </c>
      <c r="J10" s="110"/>
      <c r="K10" s="111"/>
      <c r="L10" s="111"/>
      <c r="M10" s="112"/>
      <c r="N10" s="112"/>
      <c r="O10" s="112"/>
      <c r="P10" s="112"/>
      <c r="Q10" s="113"/>
      <c r="R10" s="114"/>
      <c r="S10" s="23"/>
      <c r="T10" s="23"/>
      <c r="U10" s="23"/>
    </row>
    <row r="11" spans="1:21" ht="34.5" customHeight="1" x14ac:dyDescent="0.2">
      <c r="A11" s="422"/>
      <c r="B11" s="428"/>
      <c r="C11" s="428"/>
      <c r="D11" s="425"/>
      <c r="E11" s="425"/>
      <c r="F11" s="425"/>
      <c r="G11" s="425"/>
      <c r="H11" s="428"/>
      <c r="I11" s="110" t="s">
        <v>47</v>
      </c>
      <c r="J11" s="110"/>
      <c r="K11" s="111"/>
      <c r="L11" s="111"/>
      <c r="M11" s="112"/>
      <c r="N11" s="112"/>
      <c r="O11" s="112"/>
      <c r="P11" s="112"/>
      <c r="Q11" s="113"/>
      <c r="R11" s="114"/>
      <c r="S11" s="23"/>
      <c r="T11" s="23"/>
      <c r="U11" s="23"/>
    </row>
    <row r="12" spans="1:21" ht="47.25" customHeight="1" x14ac:dyDescent="0.2">
      <c r="A12" s="422"/>
      <c r="B12" s="428"/>
      <c r="C12" s="428"/>
      <c r="D12" s="425"/>
      <c r="E12" s="425"/>
      <c r="F12" s="425"/>
      <c r="G12" s="425"/>
      <c r="H12" s="428"/>
      <c r="I12" s="110" t="s">
        <v>48</v>
      </c>
      <c r="J12" s="110"/>
      <c r="K12" s="111"/>
      <c r="L12" s="111"/>
      <c r="M12" s="112"/>
      <c r="N12" s="112"/>
      <c r="O12" s="112"/>
      <c r="P12" s="112"/>
      <c r="Q12" s="113"/>
      <c r="R12" s="114"/>
      <c r="S12" s="23"/>
      <c r="T12" s="23"/>
      <c r="U12" s="23"/>
    </row>
    <row r="13" spans="1:21" ht="25.5" x14ac:dyDescent="0.2">
      <c r="A13" s="422"/>
      <c r="B13" s="428"/>
      <c r="C13" s="428"/>
      <c r="D13" s="425"/>
      <c r="E13" s="425"/>
      <c r="F13" s="425"/>
      <c r="G13" s="425"/>
      <c r="H13" s="428"/>
      <c r="I13" s="110" t="s">
        <v>103</v>
      </c>
      <c r="J13" s="110"/>
      <c r="K13" s="111"/>
      <c r="L13" s="111"/>
      <c r="M13" s="112"/>
      <c r="N13" s="112"/>
      <c r="O13" s="112"/>
      <c r="P13" s="112"/>
      <c r="Q13" s="113"/>
      <c r="R13" s="114"/>
      <c r="S13" s="23"/>
      <c r="T13" s="23"/>
      <c r="U13" s="23"/>
    </row>
    <row r="14" spans="1:21" ht="12.75" customHeight="1" x14ac:dyDescent="0.2">
      <c r="A14" s="423"/>
      <c r="B14" s="429"/>
      <c r="C14" s="429"/>
      <c r="D14" s="426"/>
      <c r="E14" s="426"/>
      <c r="F14" s="426"/>
      <c r="G14" s="426"/>
      <c r="H14" s="429"/>
      <c r="I14" s="110" t="s">
        <v>46</v>
      </c>
      <c r="J14" s="110"/>
      <c r="K14" s="111"/>
      <c r="L14" s="111"/>
      <c r="M14" s="112"/>
      <c r="N14" s="112"/>
      <c r="O14" s="112"/>
      <c r="P14" s="112"/>
      <c r="Q14" s="113"/>
      <c r="R14" s="114"/>
      <c r="S14" s="23"/>
      <c r="T14" s="23"/>
      <c r="U14" s="23"/>
    </row>
    <row r="15" spans="1:21" ht="12.75" customHeight="1" x14ac:dyDescent="0.2">
      <c r="A15" s="418" t="s">
        <v>68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20"/>
      <c r="S15" s="23"/>
      <c r="T15" s="23"/>
      <c r="U15" s="23"/>
    </row>
    <row r="16" spans="1:21" x14ac:dyDescent="0.2">
      <c r="A16" s="421" t="s">
        <v>0</v>
      </c>
      <c r="B16" s="427"/>
      <c r="C16" s="427"/>
      <c r="D16" s="424"/>
      <c r="E16" s="424"/>
      <c r="F16" s="424"/>
      <c r="G16" s="424"/>
      <c r="H16" s="427"/>
      <c r="I16" s="110" t="s">
        <v>102</v>
      </c>
      <c r="J16" s="110"/>
      <c r="K16" s="111"/>
      <c r="L16" s="111"/>
      <c r="M16" s="112"/>
      <c r="N16" s="112"/>
      <c r="O16" s="112"/>
      <c r="P16" s="112"/>
      <c r="Q16" s="113"/>
      <c r="R16" s="114"/>
      <c r="S16" s="23"/>
      <c r="T16" s="23"/>
      <c r="U16" s="23"/>
    </row>
    <row r="17" spans="1:21" ht="34.5" customHeight="1" x14ac:dyDescent="0.2">
      <c r="A17" s="422"/>
      <c r="B17" s="428"/>
      <c r="C17" s="428"/>
      <c r="D17" s="425"/>
      <c r="E17" s="425"/>
      <c r="F17" s="425"/>
      <c r="G17" s="425"/>
      <c r="H17" s="428"/>
      <c r="I17" s="110" t="s">
        <v>47</v>
      </c>
      <c r="J17" s="110"/>
      <c r="K17" s="111"/>
      <c r="L17" s="111"/>
      <c r="M17" s="112"/>
      <c r="N17" s="112"/>
      <c r="O17" s="112"/>
      <c r="P17" s="112"/>
      <c r="Q17" s="113"/>
      <c r="R17" s="114"/>
      <c r="S17" s="23"/>
      <c r="T17" s="23"/>
      <c r="U17" s="23"/>
    </row>
    <row r="18" spans="1:21" ht="47.25" customHeight="1" x14ac:dyDescent="0.2">
      <c r="A18" s="422"/>
      <c r="B18" s="428"/>
      <c r="C18" s="428"/>
      <c r="D18" s="425"/>
      <c r="E18" s="425"/>
      <c r="F18" s="425"/>
      <c r="G18" s="425"/>
      <c r="H18" s="428"/>
      <c r="I18" s="110" t="s">
        <v>48</v>
      </c>
      <c r="J18" s="110"/>
      <c r="K18" s="111"/>
      <c r="L18" s="111"/>
      <c r="M18" s="112"/>
      <c r="N18" s="112"/>
      <c r="O18" s="112"/>
      <c r="P18" s="112"/>
      <c r="Q18" s="113"/>
      <c r="R18" s="114"/>
      <c r="S18" s="23"/>
      <c r="T18" s="23"/>
      <c r="U18" s="23"/>
    </row>
    <row r="19" spans="1:21" ht="25.5" x14ac:dyDescent="0.2">
      <c r="A19" s="422"/>
      <c r="B19" s="428"/>
      <c r="C19" s="428"/>
      <c r="D19" s="425"/>
      <c r="E19" s="425"/>
      <c r="F19" s="425"/>
      <c r="G19" s="425"/>
      <c r="H19" s="428"/>
      <c r="I19" s="110" t="s">
        <v>103</v>
      </c>
      <c r="J19" s="110"/>
      <c r="K19" s="111"/>
      <c r="L19" s="111"/>
      <c r="M19" s="112"/>
      <c r="N19" s="112"/>
      <c r="O19" s="112"/>
      <c r="P19" s="112"/>
      <c r="Q19" s="113"/>
      <c r="R19" s="114"/>
      <c r="S19" s="23"/>
      <c r="T19" s="23"/>
      <c r="U19" s="23"/>
    </row>
    <row r="20" spans="1:21" ht="12.75" customHeight="1" thickBot="1" x14ac:dyDescent="0.25">
      <c r="A20" s="431"/>
      <c r="B20" s="430"/>
      <c r="C20" s="430"/>
      <c r="D20" s="432"/>
      <c r="E20" s="432"/>
      <c r="F20" s="432"/>
      <c r="G20" s="432"/>
      <c r="H20" s="430"/>
      <c r="I20" s="115" t="s">
        <v>46</v>
      </c>
      <c r="J20" s="115"/>
      <c r="K20" s="116"/>
      <c r="L20" s="116"/>
      <c r="M20" s="117"/>
      <c r="N20" s="117"/>
      <c r="O20" s="117"/>
      <c r="P20" s="117"/>
      <c r="Q20" s="118"/>
      <c r="R20" s="119"/>
      <c r="S20" s="23"/>
      <c r="T20" s="23"/>
      <c r="U20" s="23"/>
    </row>
    <row r="21" spans="1:21" x14ac:dyDescent="0.2">
      <c r="A21" s="38"/>
      <c r="B21" s="38"/>
      <c r="C21" s="38"/>
      <c r="D21" s="38"/>
      <c r="E21" s="38"/>
      <c r="F21" s="84"/>
      <c r="G21" s="84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23"/>
      <c r="T21" s="23"/>
      <c r="U21" s="23"/>
    </row>
    <row r="22" spans="1:21" x14ac:dyDescent="0.2">
      <c r="A22" s="81" t="s">
        <v>10</v>
      </c>
      <c r="B22" s="81"/>
      <c r="C22" s="81"/>
      <c r="D22" s="23"/>
      <c r="E22" s="23"/>
      <c r="F22" s="81"/>
      <c r="G22" s="81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">
      <c r="A23" s="81"/>
      <c r="B23" s="81"/>
      <c r="C23" s="81"/>
      <c r="D23" s="23"/>
      <c r="E23" s="23"/>
      <c r="F23" s="81"/>
      <c r="G23" s="81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">
      <c r="A24" s="39" t="s">
        <v>29</v>
      </c>
      <c r="B24" s="81"/>
      <c r="C24" s="81"/>
      <c r="D24" s="23"/>
      <c r="E24" s="23"/>
      <c r="F24" s="81"/>
      <c r="G24" s="81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21" x14ac:dyDescent="0.2">
      <c r="A25" s="39"/>
      <c r="B25" s="120"/>
      <c r="C25" s="23"/>
      <c r="D25" s="23"/>
      <c r="E25" s="23"/>
      <c r="F25" s="81"/>
      <c r="G25" s="81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21" x14ac:dyDescent="0.2">
      <c r="A26" s="23"/>
      <c r="B26" s="120"/>
      <c r="C26" s="23"/>
      <c r="D26" s="23"/>
      <c r="E26" s="23"/>
      <c r="F26" s="81"/>
      <c r="G26" s="8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21" x14ac:dyDescent="0.2">
      <c r="A27" s="23"/>
      <c r="B27" s="120"/>
      <c r="C27" s="23"/>
      <c r="D27" s="23"/>
      <c r="E27" s="23"/>
      <c r="F27" s="81"/>
      <c r="G27" s="81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21" x14ac:dyDescent="0.2">
      <c r="A28" s="23"/>
      <c r="B28" s="120"/>
      <c r="C28" s="23"/>
      <c r="D28" s="23"/>
      <c r="E28" s="23"/>
      <c r="F28" s="81"/>
      <c r="G28" s="81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21" x14ac:dyDescent="0.2">
      <c r="A29" s="23"/>
      <c r="B29" s="120"/>
      <c r="C29" s="23"/>
      <c r="D29" s="23"/>
      <c r="E29" s="23"/>
      <c r="F29" s="81"/>
      <c r="G29" s="81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21" x14ac:dyDescent="0.2">
      <c r="A30" s="23"/>
      <c r="B30" s="120"/>
      <c r="C30" s="23"/>
      <c r="D30" s="23"/>
      <c r="E30" s="23"/>
      <c r="F30" s="81"/>
      <c r="G30" s="81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21" x14ac:dyDescent="0.2">
      <c r="A31" s="23"/>
      <c r="B31" s="120"/>
      <c r="C31" s="23"/>
      <c r="D31" s="23"/>
      <c r="E31" s="23"/>
      <c r="F31" s="81"/>
      <c r="G31" s="81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21" x14ac:dyDescent="0.2">
      <c r="A32" s="23"/>
      <c r="B32" s="120"/>
      <c r="C32" s="23"/>
      <c r="D32" s="23"/>
      <c r="E32" s="23"/>
      <c r="F32" s="81"/>
      <c r="G32" s="81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x14ac:dyDescent="0.2">
      <c r="A33" s="23"/>
      <c r="B33" s="120"/>
      <c r="C33" s="23"/>
      <c r="D33" s="23"/>
      <c r="E33" s="23"/>
      <c r="F33" s="81"/>
      <c r="G33" s="81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x14ac:dyDescent="0.2">
      <c r="A34" s="23"/>
      <c r="B34" s="120"/>
      <c r="C34" s="23"/>
      <c r="D34" s="23"/>
      <c r="E34" s="23"/>
      <c r="F34" s="81"/>
      <c r="G34" s="81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</sheetData>
  <mergeCells count="21">
    <mergeCell ref="C16:C20"/>
    <mergeCell ref="E10:E14"/>
    <mergeCell ref="C10:C14"/>
    <mergeCell ref="B10:B14"/>
    <mergeCell ref="A16:A20"/>
    <mergeCell ref="A15:R15"/>
    <mergeCell ref="D16:D20"/>
    <mergeCell ref="B16:B20"/>
    <mergeCell ref="F16:F20"/>
    <mergeCell ref="E16:E20"/>
    <mergeCell ref="H16:H20"/>
    <mergeCell ref="G16:G20"/>
    <mergeCell ref="N4:R4"/>
    <mergeCell ref="I6:J6"/>
    <mergeCell ref="K6:P6"/>
    <mergeCell ref="A9:R9"/>
    <mergeCell ref="A10:A14"/>
    <mergeCell ref="D10:D14"/>
    <mergeCell ref="F10:F14"/>
    <mergeCell ref="G10:G14"/>
    <mergeCell ref="H10:H14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Koondvorm(1)</vt:lpstr>
      <vt:lpstr>LK tulud (2)</vt:lpstr>
      <vt:lpstr>Omatulud (3)</vt:lpstr>
      <vt:lpstr>Toetused (4)</vt:lpstr>
      <vt:lpstr>Kulud (5)</vt:lpstr>
      <vt:lpstr>Inv koond(6a)</vt:lpstr>
      <vt:lpstr>Inv infokaart(6b)</vt:lpstr>
      <vt:lpstr>Inv infokaardi lisa(6c)</vt:lpstr>
      <vt:lpstr>välisprojektid (7)</vt:lpstr>
      <vt:lpstr>'Inv koond(6a)'!Print_Titles</vt:lpstr>
    </vt:vector>
  </TitlesOfParts>
  <Company>Tallinna Linnavalitsus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Maarja Valler</cp:lastModifiedBy>
  <cp:lastPrinted>2016-06-08T11:46:13Z</cp:lastPrinted>
  <dcterms:created xsi:type="dcterms:W3CDTF">2005-06-14T09:13:24Z</dcterms:created>
  <dcterms:modified xsi:type="dcterms:W3CDTF">2016-06-16T11:04:32Z</dcterms:modified>
</cp:coreProperties>
</file>