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R:\Finantsteenistus\EELARVE OSAKOND\2021\Piirsumma\Lõplik käskkiri\"/>
    </mc:Choice>
  </mc:AlternateContent>
  <bookViews>
    <workbookView xWindow="0" yWindow="0" windowWidth="19200" windowHeight="11460" tabRatio="870" firstSheet="2" activeTab="2"/>
  </bookViews>
  <sheets>
    <sheet name="Sheet2" sheetId="15" state="hidden" r:id="rId1"/>
    <sheet name="Sheet1" sheetId="58" state="hidden" r:id="rId2"/>
    <sheet name="Lisa 1" sheetId="56" r:id="rId3"/>
    <sheet name="Lisa 2" sheetId="59" r:id="rId4"/>
  </sheets>
  <externalReferences>
    <externalReference r:id="rId5"/>
    <externalReference r:id="rId6"/>
  </externalReferences>
  <definedNames>
    <definedName name="_xlnm._FilterDatabase" localSheetId="1" hidden="1">Sheet1!$A$6:$A$1743</definedName>
    <definedName name="a" localSheetId="2">'[1]8 KULUD'!#REF!</definedName>
    <definedName name="a">'[1]8 KULUD'!#REF!</definedName>
    <definedName name="ea">OFFSET(job_levels_range,0,0,COUNTA(job_levels_range),1)</definedName>
    <definedName name="ee">OFFSET(job_levels_range,0,0,COUNTA(job_levels_range),1)</definedName>
    <definedName name="job_levels" localSheetId="2">OFFSET(job_levels_range,0,0,COUNTA(job_levels_range),1)</definedName>
    <definedName name="job_levels">OFFSET(job_levels_range,0,0,COUNTA(job_levels_range),1)</definedName>
    <definedName name="job_names" localSheetId="2">OFFSET(job_names_range,0,0,COUNTA(job_names_range),1)</definedName>
    <definedName name="job_names">OFFSET(job_names_range,0,0,COUNTA(job_names_range),1)</definedName>
    <definedName name="joblevels" localSheetId="2">'[2]Job Names'!$H$9:$H$35</definedName>
    <definedName name="joblevels">'[2]Job Names'!$H$9:$H$35</definedName>
    <definedName name="jobnames">#N/A</definedName>
    <definedName name="language_list" localSheetId="2">'[2]Job Names'!$E$2:$E$5</definedName>
    <definedName name="language_list">'[2]Job Names'!$E$2:$E$5</definedName>
    <definedName name="Maalist" localSheetId="2">[2]Maakonnad!$A$1:$A$15</definedName>
    <definedName name="Maalist">[2]Maakonnad!$A$1:$A$15</definedName>
    <definedName name="nm">OFFSET(job_names_range,0,0,COUNTA(job_names_range),1)</definedName>
    <definedName name="nn">OFFSET(job_names_range,0,0,COUNTA(job_names_range),1)</definedName>
    <definedName name="zJob" localSheetId="2">'[2]Job Families'!$D$1:$D$481</definedName>
    <definedName name="zJob">'[2]Job Families'!$D$1:$D$481</definedName>
    <definedName name="zLev" localSheetId="2">'[2]Job Families'!$E$1:$E$481</definedName>
    <definedName name="zLev">'[2]Job Families'!$E$1:$E$481</definedName>
    <definedName name="zPnt" localSheetId="2">'[2]Job Families'!$F$1:$F$481</definedName>
    <definedName name="zPnt">'[2]Job Families'!$F$1:$F$481</definedName>
    <definedName name="zPntH" localSheetId="2">'[2]Job Families'!$H$1:$H$481</definedName>
    <definedName name="zPntH">'[2]Job Families'!$H$1:$H$481</definedName>
    <definedName name="zPntL" localSheetId="2">'[2]Job Families'!$G$1:$G$481</definedName>
    <definedName name="zPntL">'[2]Job Families'!$G$1:$G$481</definedName>
    <definedName name="test" localSheetId="2">OFFSET(job_levels_range,0,0,COUNTA(job_levels_range),1)</definedName>
    <definedName name="test">OFFSET(job_levels_range,0,0,COUNTA(job_levels_range),1)</definedName>
    <definedName name="test1">OFFSET(job_levels_range,0,0,COUNTA(job_levels_range),1)</definedName>
  </definedNames>
  <calcPr calcId="162913"/>
</workbook>
</file>

<file path=xl/calcChain.xml><?xml version="1.0" encoding="utf-8"?>
<calcChain xmlns="http://schemas.openxmlformats.org/spreadsheetml/2006/main">
  <c r="C17" i="56" l="1"/>
  <c r="E17" i="56"/>
  <c r="A333" i="58" l="1"/>
  <c r="A1249" i="58"/>
  <c r="A1318" i="58"/>
  <c r="A1842" i="58"/>
  <c r="A1841" i="58"/>
  <c r="A1840" i="58"/>
  <c r="A1838" i="58"/>
  <c r="A1808" i="58"/>
  <c r="A1807" i="58"/>
  <c r="A1806" i="58"/>
  <c r="A1804" i="58"/>
  <c r="A1771" i="58"/>
  <c r="A1770" i="58"/>
  <c r="A1769" i="58"/>
  <c r="A1767" i="58"/>
  <c r="A1810" i="58"/>
  <c r="A1718" i="58"/>
  <c r="A1768" i="58"/>
  <c r="A1689" i="58"/>
  <c r="A1684" i="58"/>
  <c r="A1672" i="58"/>
  <c r="A1671" i="58" s="1"/>
  <c r="A1664" i="58"/>
  <c r="A1663" i="58" s="1"/>
  <c r="A1658" i="58"/>
  <c r="A1630" i="58"/>
  <c r="A1626" i="58"/>
  <c r="A1613" i="58"/>
  <c r="A1600" i="58"/>
  <c r="A1869" i="58" s="1"/>
  <c r="A1607" i="58"/>
  <c r="A1606" i="58" s="1"/>
  <c r="A1601" i="58"/>
  <c r="A1569" i="58"/>
  <c r="A1565" i="58"/>
  <c r="A1547" i="58"/>
  <c r="A1540" i="58"/>
  <c r="A1518" i="58"/>
  <c r="A1868" i="58" s="1"/>
  <c r="A1533" i="58"/>
  <c r="A1525" i="58"/>
  <c r="A1524" i="58" s="1"/>
  <c r="A1519" i="58"/>
  <c r="A1485" i="58"/>
  <c r="A1481" i="58"/>
  <c r="A1469" i="58"/>
  <c r="A1467" i="58" s="1"/>
  <c r="A1461" i="58"/>
  <c r="A1460" i="58" s="1"/>
  <c r="A1454" i="58"/>
  <c r="A1867" i="58" s="1"/>
  <c r="A1455" i="58"/>
  <c r="A1423" i="58"/>
  <c r="A1415" i="58"/>
  <c r="A1414" i="58" s="1"/>
  <c r="A1409" i="58"/>
  <c r="A1387" i="58"/>
  <c r="A1379" i="58"/>
  <c r="A1378" i="58" s="1"/>
  <c r="A1365" i="58"/>
  <c r="A1866" i="58" s="1"/>
  <c r="A1372" i="58"/>
  <c r="A1371" i="58" s="1"/>
  <c r="A1366" i="58"/>
  <c r="A1335" i="58"/>
  <c r="A1331" i="58"/>
  <c r="A1309" i="58"/>
  <c r="A1865" i="58" s="1"/>
  <c r="A1317" i="58"/>
  <c r="A1311" i="58"/>
  <c r="A1310" i="58" s="1"/>
  <c r="A1267" i="58"/>
  <c r="A1262" i="58"/>
  <c r="A1248" i="58"/>
  <c r="A1242" i="58"/>
  <c r="A1241" i="58" s="1"/>
  <c r="A1236" i="58"/>
  <c r="A1235" i="58"/>
  <c r="A1864" i="58" s="1"/>
  <c r="A1206" i="58"/>
  <c r="A1201" i="58"/>
  <c r="A1189" i="58"/>
  <c r="A1188" i="58"/>
  <c r="A1175" i="58"/>
  <c r="A1863" i="58" s="1"/>
  <c r="A1182" i="58"/>
  <c r="A1181" i="58" s="1"/>
  <c r="A1176" i="58"/>
  <c r="A1157" i="58"/>
  <c r="A1862" i="58" s="1"/>
  <c r="A1153" i="58"/>
  <c r="A1156" i="58" s="1"/>
  <c r="A1828" i="58" s="1"/>
  <c r="A1124" i="58"/>
  <c r="A1129" i="58" s="1"/>
  <c r="A1827" i="58" s="1"/>
  <c r="A1130" i="58"/>
  <c r="A1861" i="58" s="1"/>
  <c r="A1128" i="58"/>
  <c r="A1069" i="58"/>
  <c r="A1064" i="58" s="1"/>
  <c r="A1061" i="58"/>
  <c r="A1054" i="58"/>
  <c r="A1053" i="58"/>
  <c r="A1041" i="58"/>
  <c r="A1040" i="58"/>
  <c r="A1022" i="58"/>
  <c r="A1021" i="58" s="1"/>
  <c r="A1023" i="58"/>
  <c r="A1014" i="58"/>
  <c r="A1011" i="58"/>
  <c r="A1737" i="58" s="1"/>
  <c r="A1010" i="58"/>
  <c r="A959" i="58"/>
  <c r="A955" i="58"/>
  <c r="A947" i="58"/>
  <c r="A925" i="58"/>
  <c r="A923" i="58"/>
  <c r="A1858" i="58" s="1"/>
  <c r="A921" i="58"/>
  <c r="A887" i="58"/>
  <c r="A870" i="58"/>
  <c r="A855" i="58"/>
  <c r="A854" i="58"/>
  <c r="A853" i="58" s="1"/>
  <c r="A847" i="58"/>
  <c r="A846" i="58"/>
  <c r="A845" i="58" s="1"/>
  <c r="A839" i="58"/>
  <c r="A838" i="58"/>
  <c r="A806" i="58"/>
  <c r="A805" i="58"/>
  <c r="A796" i="58"/>
  <c r="A768" i="58"/>
  <c r="A758" i="58"/>
  <c r="A746" i="58"/>
  <c r="A745" i="58" s="1"/>
  <c r="A740" i="58"/>
  <c r="A739" i="58" s="1"/>
  <c r="A738" i="58"/>
  <c r="A1856" i="58" s="1"/>
  <c r="A703" i="58"/>
  <c r="A698" i="58" s="1"/>
  <c r="A656" i="58"/>
  <c r="A651" i="58"/>
  <c r="A647" i="58"/>
  <c r="A646" i="58" s="1"/>
  <c r="A637" i="58"/>
  <c r="A599" i="58"/>
  <c r="A581" i="58"/>
  <c r="A561" i="58"/>
  <c r="A560" i="58"/>
  <c r="A543" i="58"/>
  <c r="A542" i="58"/>
  <c r="A517" i="58"/>
  <c r="A508" i="58" s="1"/>
  <c r="A509" i="58"/>
  <c r="A483" i="58"/>
  <c r="A484" i="58"/>
  <c r="A436" i="58"/>
  <c r="A437" i="58"/>
  <c r="A432" i="58"/>
  <c r="A406" i="58"/>
  <c r="A398" i="58" s="1"/>
  <c r="A399" i="58"/>
  <c r="A364" i="58"/>
  <c r="A361" i="58"/>
  <c r="A349" i="58"/>
  <c r="A348" i="58"/>
  <c r="A347" i="58" s="1"/>
  <c r="A340" i="58"/>
  <c r="A339" i="58"/>
  <c r="A311" i="58"/>
  <c r="A310" i="58"/>
  <c r="A217" i="58"/>
  <c r="A1853" i="58" s="1"/>
  <c r="A218" i="58"/>
  <c r="A169" i="58"/>
  <c r="A156" i="58"/>
  <c r="A157" i="58"/>
  <c r="A133" i="58" s="1"/>
  <c r="A1852" i="58" s="1"/>
  <c r="A131" i="58"/>
  <c r="A120" i="58"/>
  <c r="A1851" i="58" s="1"/>
  <c r="A114" i="58"/>
  <c r="A119" i="58" s="1"/>
  <c r="A1817" i="58" s="1"/>
  <c r="A101" i="58"/>
  <c r="A105" i="58" s="1"/>
  <c r="A106" i="58"/>
  <c r="A1850" i="58" s="1"/>
  <c r="A86" i="58"/>
  <c r="A26" i="58" s="1"/>
  <c r="A30" i="58" s="1"/>
  <c r="A31" i="58"/>
  <c r="A1849" i="58" s="1"/>
  <c r="A12" i="58"/>
  <c r="A1848" i="58" s="1"/>
  <c r="A7" i="58"/>
  <c r="A1531" i="58" l="1"/>
  <c r="A308" i="58"/>
  <c r="A1854" i="58" s="1"/>
  <c r="A751" i="58"/>
  <c r="A733" i="58" s="1"/>
  <c r="A737" i="58" s="1"/>
  <c r="A942" i="58"/>
  <c r="A580" i="58"/>
  <c r="A635" i="58"/>
  <c r="A620" i="58" s="1"/>
  <c r="A618" i="58" s="1"/>
  <c r="A865" i="58"/>
  <c r="A788" i="58" s="1"/>
  <c r="A793" i="58" s="1"/>
  <c r="A1170" i="58"/>
  <c r="A1174" i="58" s="1"/>
  <c r="A1829" i="58" s="1"/>
  <c r="A309" i="58"/>
  <c r="A506" i="58"/>
  <c r="A435" i="58" s="1"/>
  <c r="A794" i="58"/>
  <c r="A1857" i="58" s="1"/>
  <c r="A1230" i="58"/>
  <c r="A1234" i="58" s="1"/>
  <c r="A1830" i="58" s="1"/>
  <c r="A116" i="58"/>
  <c r="A1126" i="58"/>
  <c r="A1449" i="58"/>
  <c r="A1453" i="58" s="1"/>
  <c r="A1833" i="58" s="1"/>
  <c r="A1595" i="58"/>
  <c r="A1599" i="58" s="1"/>
  <c r="A1835" i="58" s="1"/>
  <c r="A795" i="58"/>
  <c r="A924" i="58"/>
  <c r="A1039" i="58"/>
  <c r="A1006" i="58" s="1"/>
  <c r="A1012" i="58" s="1"/>
  <c r="A1155" i="58"/>
  <c r="A1513" i="58"/>
  <c r="A1517" i="58" s="1"/>
  <c r="A1834" i="58" s="1"/>
  <c r="A1652" i="58"/>
  <c r="A1656" i="58" s="1"/>
  <c r="A1836" i="58" s="1"/>
  <c r="A1815" i="58"/>
  <c r="A28" i="58"/>
  <c r="A1816" i="58"/>
  <c r="A103" i="58"/>
  <c r="A11" i="58"/>
  <c r="A247" i="58"/>
  <c r="A212" i="58" s="1"/>
  <c r="A216" i="58" s="1"/>
  <c r="A356" i="58"/>
  <c r="A1013" i="58"/>
  <c r="A1859" i="58" s="1"/>
  <c r="A1304" i="58"/>
  <c r="A1308" i="58" s="1"/>
  <c r="A1396" i="58"/>
  <c r="A1385" i="58" s="1"/>
  <c r="A1360" i="58" s="1"/>
  <c r="A1364" i="58" s="1"/>
  <c r="A1657" i="58"/>
  <c r="A1870" i="58" s="1"/>
  <c r="A1772" i="58"/>
  <c r="A1843" i="58"/>
  <c r="A1809" i="58"/>
  <c r="A134" i="58"/>
  <c r="A127" i="58" s="1"/>
  <c r="A132" i="58" s="1"/>
  <c r="A1818" i="58" s="1"/>
  <c r="A507" i="58"/>
  <c r="A434" i="58" s="1"/>
  <c r="A1855" i="58" s="1"/>
  <c r="A1716" i="58"/>
  <c r="A1738" i="58"/>
  <c r="A1774" i="58"/>
  <c r="A1805" i="58"/>
  <c r="A1839" i="58"/>
  <c r="A302" i="58" l="1"/>
  <c r="A307" i="58" s="1"/>
  <c r="A1819" i="58"/>
  <c r="A214" i="58"/>
  <c r="A129" i="58"/>
  <c r="A917" i="58"/>
  <c r="A922" i="58" s="1"/>
  <c r="A1172" i="58"/>
  <c r="A1232" i="58"/>
  <c r="A428" i="58"/>
  <c r="A433" i="58" s="1"/>
  <c r="A430" i="58" s="1"/>
  <c r="A1871" i="58"/>
  <c r="A1515" i="58"/>
  <c r="A1597" i="58"/>
  <c r="A1654" i="58"/>
  <c r="A1825" i="58"/>
  <c r="A1008" i="58"/>
  <c r="A1451" i="58"/>
  <c r="A1362" i="58"/>
  <c r="A1832" i="58"/>
  <c r="A1822" i="58"/>
  <c r="A735" i="58"/>
  <c r="A1814" i="58"/>
  <c r="A9" i="58"/>
  <c r="A1824" i="58"/>
  <c r="A919" i="58"/>
  <c r="A1823" i="58"/>
  <c r="A790" i="58"/>
  <c r="A1306" i="58"/>
  <c r="A1831" i="58"/>
  <c r="A1820" i="58" l="1"/>
  <c r="A304" i="58"/>
  <c r="A1795" i="58" s="1"/>
  <c r="A1821" i="58"/>
  <c r="A1732" i="58"/>
  <c r="A1792" i="58"/>
  <c r="A1794" i="58"/>
  <c r="A1793" i="58"/>
  <c r="A1780" i="58"/>
  <c r="A1791" i="58"/>
  <c r="A1736" i="58"/>
  <c r="A1790" i="58"/>
  <c r="A1735" i="58"/>
  <c r="A1789" i="58"/>
  <c r="A1796" i="58"/>
  <c r="A1799" i="58"/>
  <c r="A1781" i="58"/>
  <c r="A1784" i="58"/>
  <c r="A1787" i="58"/>
  <c r="A1802" i="58"/>
  <c r="A1786" i="58"/>
  <c r="A1801" i="58"/>
  <c r="A1785" i="58"/>
  <c r="A1800" i="58"/>
  <c r="A1783" i="58"/>
  <c r="A1798" i="58"/>
  <c r="A1782" i="58"/>
  <c r="A1797" i="58"/>
  <c r="A1788" i="58"/>
  <c r="A1731" i="58"/>
  <c r="A1872" i="58" s="1"/>
  <c r="A1734" i="58"/>
  <c r="A1730" i="58"/>
  <c r="A1740" i="58"/>
  <c r="A1837" i="58" l="1"/>
  <c r="A1844" i="58" s="1"/>
  <c r="A1845" i="58" s="1"/>
  <c r="A1746" i="58"/>
  <c r="A1743" i="58"/>
  <c r="A1762" i="58"/>
  <c r="A1765" i="58"/>
  <c r="A1760" i="58"/>
  <c r="A1749" i="58"/>
  <c r="A1763" i="58"/>
  <c r="A1761" i="58"/>
  <c r="A1756" i="58"/>
  <c r="A1751" i="58"/>
  <c r="A1759" i="58"/>
  <c r="A1742" i="58"/>
  <c r="A1755" i="58"/>
  <c r="A1752" i="58"/>
  <c r="A1758" i="58"/>
  <c r="A1757" i="58"/>
  <c r="A1748" i="58"/>
  <c r="A1750" i="58"/>
  <c r="A1754" i="58"/>
  <c r="A1803" i="58"/>
  <c r="A1811" i="58" s="1"/>
  <c r="A1812" i="58" s="1"/>
  <c r="A1747" i="58"/>
  <c r="A1764" i="58"/>
  <c r="A1753" i="58"/>
  <c r="A1766" i="58" l="1"/>
  <c r="A1773" i="58" s="1"/>
  <c r="A1775" i="58" s="1"/>
  <c r="A1776" i="58" s="1"/>
  <c r="B10" i="15" l="1"/>
  <c r="B5" i="15"/>
  <c r="C16" i="15"/>
  <c r="B11" i="15"/>
  <c r="B8" i="15"/>
  <c r="B9" i="15"/>
  <c r="B18" i="15"/>
  <c r="B7" i="15"/>
  <c r="C13" i="15"/>
  <c r="C12" i="15"/>
  <c r="B4" i="15"/>
  <c r="B3" i="15"/>
  <c r="C17" i="15"/>
  <c r="C18" i="15"/>
  <c r="C15" i="15"/>
  <c r="C14" i="15"/>
  <c r="C5" i="15"/>
  <c r="C4" i="15"/>
  <c r="C11" i="15"/>
  <c r="C10" i="15"/>
  <c r="C9" i="15"/>
  <c r="C8" i="15"/>
  <c r="C7" i="15"/>
  <c r="C6" i="15"/>
  <c r="B13" i="15"/>
  <c r="B6" i="15"/>
  <c r="C3" i="15"/>
  <c r="B16" i="15"/>
  <c r="B17" i="15"/>
  <c r="B14" i="15"/>
  <c r="B15" i="15"/>
  <c r="B12" i="15"/>
  <c r="E7" i="15"/>
  <c r="E3" i="15"/>
  <c r="E10" i="15"/>
  <c r="E12" i="15"/>
  <c r="E6" i="15"/>
  <c r="E15" i="15"/>
  <c r="E11" i="15"/>
  <c r="E18" i="15"/>
  <c r="E17" i="15"/>
  <c r="E16" i="15"/>
  <c r="E9" i="15"/>
  <c r="E5" i="15"/>
  <c r="E8" i="15"/>
  <c r="E13" i="15"/>
  <c r="E4" i="15"/>
  <c r="E14" i="15"/>
  <c r="C2" i="15" l="1"/>
  <c r="C19" i="15" s="1"/>
  <c r="C20" i="15" s="1"/>
  <c r="D12" i="15"/>
  <c r="D16" i="15"/>
  <c r="D15" i="15"/>
  <c r="D14" i="15"/>
  <c r="D6" i="15"/>
  <c r="D17" i="15"/>
  <c r="D13" i="15"/>
  <c r="B2" i="15"/>
  <c r="B19" i="15" s="1"/>
  <c r="B20" i="15" s="1"/>
  <c r="D3" i="15"/>
  <c r="D7" i="15"/>
  <c r="D11" i="15"/>
  <c r="D4" i="15"/>
  <c r="D18" i="15"/>
  <c r="D9" i="15"/>
  <c r="D5" i="15"/>
  <c r="D8" i="15"/>
  <c r="D10" i="15"/>
  <c r="E2" i="15"/>
  <c r="D2" i="15" l="1"/>
  <c r="E19" i="15"/>
  <c r="E20" i="15" s="1"/>
  <c r="D19" i="15" l="1"/>
  <c r="D20" i="15" s="1"/>
  <c r="E30" i="56" l="1"/>
  <c r="D30" i="56" l="1"/>
  <c r="F30" i="56" l="1"/>
  <c r="C32" i="56" s="1"/>
  <c r="C30" i="56"/>
</calcChain>
</file>

<file path=xl/sharedStrings.xml><?xml version="1.0" encoding="utf-8"?>
<sst xmlns="http://schemas.openxmlformats.org/spreadsheetml/2006/main" count="207" uniqueCount="166">
  <si>
    <t>Linnavolikogu Kantselei</t>
  </si>
  <si>
    <t>Tulud majandustegevusest</t>
  </si>
  <si>
    <t>Võlalt arvestatud intressitulu</t>
  </si>
  <si>
    <t>KOKKU</t>
  </si>
  <si>
    <t>€</t>
  </si>
  <si>
    <t>Ettevõtlusamet</t>
  </si>
  <si>
    <t>Transpordiamet</t>
  </si>
  <si>
    <t>Linnaarhiiv</t>
  </si>
  <si>
    <t>Linnaplaneerimise Amet</t>
  </si>
  <si>
    <t>Linnavaraamet</t>
  </si>
  <si>
    <t>Munitsipaalpolitsei Amet</t>
  </si>
  <si>
    <t>Üür ja rent</t>
  </si>
  <si>
    <t>Muu toodete ja teenuste müük</t>
  </si>
  <si>
    <t>Tulud tugiteenustest</t>
  </si>
  <si>
    <t xml:space="preserve">Tulud haridusalasest tegevusest </t>
  </si>
  <si>
    <t>Tulud kultuuri- ja kunstialasest tegevusest</t>
  </si>
  <si>
    <t>Tulud spordi- ja puhkealasest tegevusest</t>
  </si>
  <si>
    <t>Eespool nimetamata muud tulud</t>
  </si>
  <si>
    <t>Õiguste müük</t>
  </si>
  <si>
    <t>Elamu- ja kommunaaltegevuse tulud</t>
  </si>
  <si>
    <t>Tulud muudelt majandusaladelt</t>
  </si>
  <si>
    <t>Tulud sotsiaalabialasest tegevusest</t>
  </si>
  <si>
    <t>Tulud tervishoiualasest tegevusest</t>
  </si>
  <si>
    <t>Tulud transporditeenustest</t>
  </si>
  <si>
    <t>Tulu keskkonnaalasest tegevusest</t>
  </si>
  <si>
    <t>Kasum/kahjum varude müügist</t>
  </si>
  <si>
    <t xml:space="preserve">Linnakantselei </t>
  </si>
  <si>
    <t>Perekonnaseisuamet</t>
  </si>
  <si>
    <t>Sotsiaal- ja Tervishoiuamet</t>
  </si>
  <si>
    <t>Haridusamet</t>
  </si>
  <si>
    <t>Kultuuriamet</t>
  </si>
  <si>
    <t>Spordi- ja Noorsooamet</t>
  </si>
  <si>
    <t>Tegevuskulud kokku</t>
  </si>
  <si>
    <t>Jrk. nr</t>
  </si>
  <si>
    <t>sellest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</si>
  <si>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</si>
  <si>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</si>
  <si>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</si>
  <si>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</si>
  <si>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</si>
  <si>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</si>
  <si>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</si>
  <si>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</si>
  <si>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</si>
  <si>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</si>
  <si>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</si>
  <si>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</si>
  <si>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</si>
  <si>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</si>
  <si>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</si>
  <si>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</si>
  <si>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</si>
  <si>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</si>
  <si>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</si>
  <si>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</si>
  <si>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9.</t>
  </si>
  <si>
    <t>13.</t>
  </si>
  <si>
    <t>Kristiine Linnaosa Valitsus</t>
  </si>
  <si>
    <t>Lasnamäe Linnaosa Valitsus</t>
  </si>
  <si>
    <t>Põhja-Tallinna Valitsus</t>
  </si>
  <si>
    <t>Mustamäe Linnaosa Valitsus</t>
  </si>
  <si>
    <t>Pirita Linnaosa Valitsus</t>
  </si>
  <si>
    <t>Nõmme Linnaosa Valitsus</t>
  </si>
  <si>
    <t>Tallinna Kesklinna Valitsus</t>
  </si>
  <si>
    <t>Haabersti Linnaosa Valitsus</t>
  </si>
  <si>
    <t>Jrk.</t>
  </si>
  <si>
    <t>Ametiasutuse haldusala</t>
  </si>
  <si>
    <t>nr.</t>
  </si>
  <si>
    <t>omatulude 
arvelt</t>
  </si>
  <si>
    <t>linnakassa arvelt</t>
  </si>
  <si>
    <t>toetuste arvelt</t>
  </si>
  <si>
    <t>Keskkonna- ja Kommunaalamet</t>
  </si>
  <si>
    <t>Summa ja selgitus</t>
  </si>
  <si>
    <t>190 000 € Toetus SA-le Tallinna Lauluväljak</t>
  </si>
  <si>
    <t>Ülelinnalised kultuuriüritused ja -projektid, sh</t>
  </si>
  <si>
    <t>Kultuuriprojektide ja -organisatsioonide toetamine, sh</t>
  </si>
  <si>
    <t>2 303 750 € puuetega inimeste hooldajatoetus;</t>
  </si>
  <si>
    <t>1 571 850 € puuetega inimeste hooldajate eest makstav sotsiaalmaks;</t>
  </si>
  <si>
    <t>51 100 € sotsiaaltoetused;</t>
  </si>
  <si>
    <t>16 093 € linnaosakogude liikmete tasud (sh sotsiaalmaks)</t>
  </si>
  <si>
    <t>60 000 € sotsiaaltoetused;</t>
  </si>
  <si>
    <t>27 797 € linnaosakogude liikmete tasud (sh sotsiaalmaks)</t>
  </si>
  <si>
    <t>33 000 € sotsiaaltoetused;</t>
  </si>
  <si>
    <t>22 603 € linnaosakogude liikmete tasud (sh sotsiaalmaks)</t>
  </si>
  <si>
    <t>80 000 € sotsiaaltoetused;</t>
  </si>
  <si>
    <t>33 283 € linnaosakogude liikmete tasud (sh sotsiaalmaks)</t>
  </si>
  <si>
    <t>57 000 € sotsiaaltoetused;</t>
  </si>
  <si>
    <t>28 309 € linnaosakogude liikmete tasud (sh sotsiaalmaks)</t>
  </si>
  <si>
    <t>20 000 € sotsiaaltoetused;</t>
  </si>
  <si>
    <t>25 676 € linnaosakogude liikmete tasud (sh sotsiaalmaks)</t>
  </si>
  <si>
    <t>9 600 € sotsiaaltoetused;</t>
  </si>
  <si>
    <t>21 214 € linnaosakogude liikmete tasud (sh sotsiaalmaks)</t>
  </si>
  <si>
    <t>112 300 € sotsiaaltoetused;</t>
  </si>
  <si>
    <t>2021. aasta tegevuskulude piirsummad ametiasutuste haldusalade lõikes</t>
  </si>
  <si>
    <t>2021 piirsumma</t>
  </si>
  <si>
    <t>2020 esialgne eelarve</t>
  </si>
  <si>
    <t>2020 LEA</t>
  </si>
  <si>
    <t>2020 kokku</t>
  </si>
  <si>
    <t>6 015 000 € toidukulude katmine munitsipaallasteaedades;</t>
  </si>
  <si>
    <t>239 425 € eesti keele õpe vene emakeelega lasteaedades</t>
  </si>
  <si>
    <t>1 259 850 € kohatasu- ja toidusoodustused munitsipaallasteaedades;</t>
  </si>
  <si>
    <t>240 000 € toidukulude katmine eralasteaedades;</t>
  </si>
  <si>
    <t>107 205 060 € toetusfond, sh 156 359 € kaasava hariduse põhimõtete rakendamise toetamine Tallinna koolides</t>
  </si>
  <si>
    <t>20 000 € Talveöö unenägu</t>
  </si>
  <si>
    <t>6 000 € Kirjandustänava festival</t>
  </si>
  <si>
    <t>15 000 € toetus SA-le Orthodox Singers</t>
  </si>
  <si>
    <t>2 731 100 € koolitoidu kulude katmine linnakassa arvelt munitsipaalüldhariduskoolides;</t>
  </si>
  <si>
    <t>12 804 550 € era- ja avaliku sektori koostööprojektid (sh THI muutus);</t>
  </si>
  <si>
    <t>2 808 115 €, sellest töötasu 2 098 740 € munitsipaalüldhariduskoolide 133 tugispetsialisti ametikohta linnakassa arvelt (va HEV koolide täiendavad kohad)</t>
  </si>
  <si>
    <t>13 883 250 € muud sotsiaaltoetused (sellest sünnitoetus 1 243 000 €, lapsehoiuteenuse hüvitis 1 441 070 €, puudega lapse toetus 163 280 €);</t>
  </si>
  <si>
    <t>45 545 € laste toitlustamine päevakeskustes (k.a toidupakid);</t>
  </si>
  <si>
    <t>118 113 € mittetulundustegevuse toetamine;</t>
  </si>
  <si>
    <t>2 887 280 € raske ja sügava puudega laste tugiisikuteenus;</t>
  </si>
  <si>
    <t>202 570 € ettevõtluse ja turismiga seotud mittetulundustegevuse toetamine;</t>
  </si>
  <si>
    <t>484 784 € mitmesugused tervishoiukulud, sh projektid ja programmid</t>
  </si>
  <si>
    <t>250 800 € väikeettevõtluse toetamine</t>
  </si>
  <si>
    <t>280 000 € haljastus;</t>
  </si>
  <si>
    <t>10 000€ digimeedia;</t>
  </si>
  <si>
    <t>1 175 500 € haljastus;</t>
  </si>
  <si>
    <t>12 000€ digimeedia;</t>
  </si>
  <si>
    <t>150 000 € haljastus;</t>
  </si>
  <si>
    <t>8 000€ digimeedia;</t>
  </si>
  <si>
    <t>490 500 € haljastus;</t>
  </si>
  <si>
    <t>389 480 € haljastus;</t>
  </si>
  <si>
    <t>228 000 € haljastus;</t>
  </si>
  <si>
    <t>316 400 € haljastus;</t>
  </si>
  <si>
    <t>546 205 € haljastus;</t>
  </si>
  <si>
    <t>21 818€ digimeedia;</t>
  </si>
  <si>
    <t>27 711 € linnaosakogude liikmete tasud (sh sotsiaalmaks)</t>
  </si>
  <si>
    <t>1 054 265 € The Tall Ships Races 2021;</t>
  </si>
  <si>
    <t>890 000 € uute (al. 2020) moodulite rent üldhariduskoolidele;</t>
  </si>
  <si>
    <t>11 058 000 € era- ja avaliku sektori koostööprojektid;</t>
  </si>
  <si>
    <t>2 741 850 € elamute majandamine;</t>
  </si>
  <si>
    <t>76 190 € Tallinna kinnisvararegister;</t>
  </si>
  <si>
    <t>305 900 € äriruumide majandamine;</t>
  </si>
  <si>
    <t>495 900 € toetus Tallinna Linnahalli AS-ile</t>
  </si>
  <si>
    <t xml:space="preserve">75 600 000 € liinivedu, sellest 2 580 000 € liinivedu rongiga; </t>
  </si>
  <si>
    <t>1 297 700 € piletimajandus;</t>
  </si>
  <si>
    <t>2 241 600 € liikluskorraldus;</t>
  </si>
  <si>
    <t>1 265 700 € parkimiskorraldus;</t>
  </si>
  <si>
    <t>190 000 € liiklussimulatsioonimudel;</t>
  </si>
  <si>
    <t>40 000 € liikluseksperdi tööjõukulu</t>
  </si>
  <si>
    <t>5 452 330 € loomaaed (asutuse omatulud vähemalt 1 761 000 €);</t>
  </si>
  <si>
    <t>30 709 200 € tootevaldkond "Teed ja tänavad";</t>
  </si>
  <si>
    <t>1 692 635 € kalmistuteenused (asutuse Kadrioru Park omatulud vähemalt 843 200 €);</t>
  </si>
  <si>
    <t>5 064 000 € vesi ja kanalisatsioon, (sh 4 617 000 € sademevee puhastus, 373 000 €  tulekustutusvee tasud ja tuletõrjehüdrantide hoolduskulud,  64 000 € Tallinna ühisveevärgi ja -kanalisatsiooni arendamise kava, 10 000 € vee ekspertiiside tellimine);</t>
  </si>
  <si>
    <t>288 200 € valgusfestivali korraldamine;</t>
  </si>
  <si>
    <t xml:space="preserve">30 400 € Aegna saare loodusmaja haldamine; </t>
  </si>
  <si>
    <t xml:space="preserve">560 270 € lastemänguväljakute hooldus; </t>
  </si>
  <si>
    <t>190 000 € ohtlike mänguväljaku elementide teisaldamine ja utiliseerimine;</t>
  </si>
  <si>
    <t>104 500 € ajutised välikäimlad;</t>
  </si>
  <si>
    <t>470 690 € Harju tänava, Mustamäe ja Nõmme teisaldatavad jääväljakud</t>
  </si>
  <si>
    <t>770 600 € geomaatika ning planeeringud ja arhitektuurikonkursid;</t>
  </si>
  <si>
    <t>1 341 500 €  muinsuskaitse, toetused kirikute restaureerimiseks, kirikurenessanssi programm ja muud restaureerimised</t>
  </si>
  <si>
    <t>239 580 € vetelpääste avalikes supelrandades;</t>
  </si>
  <si>
    <t>190 000 € linnaosades turvalisuse tagamise kulude reserv;</t>
  </si>
  <si>
    <t>56 300 € Kesklinna videovalve;</t>
  </si>
  <si>
    <t>57 000 € turvalisuse projektid;</t>
  </si>
  <si>
    <t>38 750 € linna asutuste ja linnakeskkonna turvalisuse tõstmine</t>
  </si>
  <si>
    <t>1 823 540 € tootegrupp: haljastus, sellest 1 197 615 € Kadrioru Park (asutuse omatulud vähemalt 161 000 €);</t>
  </si>
  <si>
    <t>1 370 940 € botaanikaaed (sh 2 uut töökohta 'a 1400 €; asutuse omatulud vähemalt 172 700 €);</t>
  </si>
  <si>
    <t>​Tallinna linnapea käskkirja</t>
  </si>
  <si>
    <t>lisa 1</t>
  </si>
  <si>
    <t>„2021. aasta eelarve tegevuskulude piirsummade kinnitamine ametiasutuste haldusalade lõikes“</t>
  </si>
  <si>
    <t>lisa 2</t>
  </si>
  <si>
    <t>2021. aasta tegevuskulude piirsummades sisalduvad kulud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</si>
</sst>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€&quot;;[Red]\-#,##0\ &quot;€&quot;"/>
    <numFmt numFmtId="164" formatCode="_-* #,##0.00\ &quot;kr&quot;_-;\-* #,##0.00\ &quot;kr&quot;_-;_-* &quot;-&quot;??\ &quot;kr&quot;_-;_-@_-"/>
    <numFmt numFmtId="165" formatCode="_-* #,##0.00\ _k_r_-;\-* #,##0.00\ _k_r_-;_-* &quot;-&quot;??\ _k_r_-;_-@_-"/>
    <numFmt numFmtId="166" formatCode="_-* #,##0.00\ _k_r_-;\-* #,##0.00\ _k_r_-;_-* \-??\ _k_r_-;_-@_-"/>
  </numFmts>
  <fonts count="87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sz val="10"/>
      <color indexed="20"/>
      <name val="Arial"/>
      <family val="2"/>
      <charset val="186"/>
    </font>
    <font>
      <b/>
      <sz val="10"/>
      <color indexed="52"/>
      <name val="Arial"/>
      <family val="2"/>
      <charset val="186"/>
    </font>
    <font>
      <b/>
      <sz val="10"/>
      <color indexed="9"/>
      <name val="Arial"/>
      <family val="2"/>
      <charset val="186"/>
    </font>
    <font>
      <i/>
      <sz val="10"/>
      <color indexed="23"/>
      <name val="Arial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color indexed="62"/>
      <name val="Arial"/>
      <family val="2"/>
      <charset val="186"/>
    </font>
    <font>
      <sz val="10"/>
      <color indexed="52"/>
      <name val="Arial"/>
      <family val="2"/>
      <charset val="186"/>
    </font>
    <font>
      <sz val="10"/>
      <color indexed="60"/>
      <name val="Arial"/>
      <family val="2"/>
      <charset val="186"/>
    </font>
    <font>
      <sz val="10"/>
      <name val="Arial"/>
      <family val="2"/>
      <charset val="186"/>
    </font>
    <font>
      <b/>
      <sz val="10"/>
      <color indexed="63"/>
      <name val="Arial"/>
      <family val="2"/>
      <charset val="186"/>
    </font>
    <font>
      <b/>
      <sz val="18"/>
      <color indexed="56"/>
      <name val="Cambria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10"/>
      <name val="Arial"/>
      <family val="2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Courier"/>
      <family val="1"/>
      <charset val="186"/>
    </font>
    <font>
      <b/>
      <sz val="11"/>
      <name val="Arial"/>
      <family val="2"/>
      <charset val="186"/>
    </font>
    <font>
      <b/>
      <i/>
      <sz val="10"/>
      <name val="Arial"/>
      <family val="2"/>
      <charset val="186"/>
    </font>
    <font>
      <b/>
      <sz val="12"/>
      <name val="Arial"/>
      <family val="2"/>
      <charset val="186"/>
    </font>
    <font>
      <i/>
      <sz val="8"/>
      <name val="Arial"/>
      <family val="2"/>
      <charset val="186"/>
    </font>
    <font>
      <sz val="10"/>
      <name val="Arial"/>
      <family val="2"/>
    </font>
    <font>
      <sz val="10"/>
      <name val="Courier"/>
      <family val="3"/>
    </font>
    <font>
      <sz val="12"/>
      <name val="Arial"/>
      <family val="2"/>
      <charset val="186"/>
    </font>
    <font>
      <i/>
      <sz val="9"/>
      <name val="Arial"/>
      <family val="2"/>
      <charset val="186"/>
    </font>
    <font>
      <sz val="9"/>
      <name val="Arial"/>
      <family val="2"/>
      <charset val="186"/>
    </font>
    <font>
      <sz val="10"/>
      <color rgb="FFFF0000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Mangal"/>
      <family val="2"/>
    </font>
    <font>
      <u/>
      <sz val="8.5"/>
      <color indexed="12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rgb="FF0070C0"/>
      <name val="Arial"/>
      <family val="2"/>
      <charset val="186"/>
    </font>
    <font>
      <i/>
      <sz val="9"/>
      <color rgb="FF0070C0"/>
      <name val="Arial"/>
      <family val="2"/>
      <charset val="186"/>
    </font>
    <font>
      <i/>
      <sz val="8"/>
      <color rgb="FF0070C0"/>
      <name val="Arial"/>
      <family val="2"/>
      <charset val="186"/>
    </font>
    <font>
      <i/>
      <sz val="10"/>
      <color rgb="FF0070C0"/>
      <name val="Arial"/>
      <family val="2"/>
      <charset val="186"/>
    </font>
    <font>
      <b/>
      <sz val="10"/>
      <name val="Times New Roman"/>
      <family val="1"/>
      <charset val="186"/>
    </font>
    <font>
      <sz val="10"/>
      <color theme="0"/>
      <name val="Arial"/>
      <family val="2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i/>
      <sz val="9"/>
      <name val="Arial"/>
      <family val="2"/>
      <charset val="186"/>
    </font>
    <font>
      <sz val="12"/>
      <name val="Times New Roman"/>
      <family val="1"/>
      <charset val="186"/>
    </font>
    <font>
      <sz val="10"/>
      <color indexed="17"/>
      <name val="Arial"/>
      <family val="2"/>
      <charset val="186"/>
    </font>
    <font>
      <sz val="10"/>
      <name val="MS Sans Serif"/>
      <family val="2"/>
      <charset val="186"/>
    </font>
    <font>
      <b/>
      <sz val="12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name val="Times New Roman"/>
      <family val="1"/>
      <charset val="186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121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41" fillId="0" borderId="0"/>
    <xf numFmtId="0" fontId="47" fillId="0" borderId="0"/>
    <xf numFmtId="0" fontId="48" fillId="0" borderId="0"/>
    <xf numFmtId="0" fontId="32" fillId="23" borderId="7" applyNumberFormat="0" applyFont="0" applyAlignment="0" applyProtection="0"/>
    <xf numFmtId="0" fontId="33" fillId="2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18" fillId="0" borderId="0"/>
    <xf numFmtId="0" fontId="52" fillId="4" borderId="0" applyNumberFormat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9" fontId="18" fillId="0" borderId="0" applyFont="0" applyFill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18" fillId="0" borderId="0"/>
    <xf numFmtId="0" fontId="18" fillId="0" borderId="0"/>
    <xf numFmtId="0" fontId="18" fillId="23" borderId="7" applyNumberFormat="0" applyFont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8" borderId="0" applyNumberFormat="0" applyBorder="0" applyAlignment="0" applyProtection="0"/>
    <xf numFmtId="0" fontId="55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57" fillId="3" borderId="0" applyNumberFormat="0" applyBorder="0" applyAlignment="0" applyProtection="0"/>
    <xf numFmtId="0" fontId="58" fillId="20" borderId="1" applyNumberFormat="0" applyAlignment="0" applyProtection="0"/>
    <xf numFmtId="0" fontId="59" fillId="21" borderId="2" applyNumberFormat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69" fillId="0" borderId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52" fillId="24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64" fillId="7" borderId="1" applyNumberFormat="0" applyAlignment="0" applyProtection="0"/>
    <xf numFmtId="0" fontId="65" fillId="0" borderId="6" applyNumberFormat="0" applyFill="0" applyAlignment="0" applyProtection="0"/>
    <xf numFmtId="0" fontId="66" fillId="22" borderId="0" applyNumberFormat="0" applyBorder="0" applyAlignment="0" applyProtection="0"/>
    <xf numFmtId="0" fontId="18" fillId="0" borderId="0"/>
    <xf numFmtId="0" fontId="18" fillId="0" borderId="0"/>
    <xf numFmtId="0" fontId="54" fillId="0" borderId="0"/>
    <xf numFmtId="0" fontId="54" fillId="0" borderId="0"/>
    <xf numFmtId="0" fontId="18" fillId="0" borderId="0"/>
    <xf numFmtId="0" fontId="1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8" fillId="0" borderId="0"/>
    <xf numFmtId="0" fontId="5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6" fillId="0" borderId="0"/>
    <xf numFmtId="0" fontId="54" fillId="0" borderId="0"/>
    <xf numFmtId="0" fontId="54" fillId="0" borderId="0"/>
    <xf numFmtId="0" fontId="54" fillId="0" borderId="0"/>
    <xf numFmtId="0" fontId="18" fillId="0" borderId="0"/>
    <xf numFmtId="0" fontId="55" fillId="23" borderId="7" applyNumberFormat="0" applyFont="0" applyAlignment="0" applyProtection="0"/>
    <xf numFmtId="0" fontId="67" fillId="20" borderId="8" applyNumberFormat="0" applyAlignment="0" applyProtection="0"/>
    <xf numFmtId="9" fontId="18" fillId="0" borderId="0" applyFon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18" fillId="23" borderId="7" applyNumberFormat="0" applyFont="0" applyAlignment="0" applyProtection="0"/>
    <xf numFmtId="0" fontId="54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5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82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18" fillId="23" borderId="7" applyNumberFormat="0" applyFont="0" applyAlignment="0" applyProtection="0"/>
    <xf numFmtId="0" fontId="33" fillId="2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20" borderId="1" applyNumberFormat="0" applyAlignment="0" applyProtection="0"/>
    <xf numFmtId="0" fontId="29" fillId="7" borderId="1" applyNumberFormat="0" applyAlignment="0" applyProtection="0"/>
    <xf numFmtId="0" fontId="33" fillId="20" borderId="8" applyNumberFormat="0" applyAlignment="0" applyProtection="0"/>
    <xf numFmtId="0" fontId="35" fillId="0" borderId="9" applyNumberFormat="0" applyFill="0" applyAlignment="0" applyProtection="0"/>
    <xf numFmtId="0" fontId="58" fillId="20" borderId="1" applyNumberFormat="0" applyAlignment="0" applyProtection="0"/>
    <xf numFmtId="0" fontId="64" fillId="7" borderId="1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20" borderId="8" applyNumberFormat="0" applyAlignment="0" applyProtection="0"/>
    <xf numFmtId="0" fontId="56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6" fillId="0" borderId="24" applyNumberFormat="0" applyFill="0" applyAlignment="0" applyProtection="0"/>
    <xf numFmtId="0" fontId="55" fillId="23" borderId="22" applyNumberFormat="0" applyFont="0" applyAlignment="0" applyProtection="0"/>
    <xf numFmtId="0" fontId="18" fillId="23" borderId="22" applyNumberFormat="0" applyFont="0" applyAlignment="0" applyProtection="0"/>
    <xf numFmtId="0" fontId="64" fillId="7" borderId="21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24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20" borderId="23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23" borderId="2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23" borderId="22" applyNumberFormat="0" applyFont="0" applyAlignment="0" applyProtection="0"/>
    <xf numFmtId="0" fontId="4" fillId="0" borderId="0"/>
    <xf numFmtId="0" fontId="4" fillId="0" borderId="0"/>
    <xf numFmtId="0" fontId="29" fillId="7" borderId="21" applyNumberFormat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20" borderId="23" applyNumberFormat="0" applyAlignment="0" applyProtection="0"/>
    <xf numFmtId="0" fontId="58" fillId="20" borderId="21" applyNumberFormat="0" applyAlignment="0" applyProtection="0"/>
    <xf numFmtId="0" fontId="22" fillId="20" borderId="21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20" borderId="21" applyNumberFormat="0" applyAlignment="0" applyProtection="0"/>
    <xf numFmtId="0" fontId="29" fillId="7" borderId="21" applyNumberFormat="0" applyAlignment="0" applyProtection="0"/>
    <xf numFmtId="0" fontId="18" fillId="23" borderId="22" applyNumberFormat="0" applyFont="0" applyAlignment="0" applyProtection="0"/>
    <xf numFmtId="0" fontId="33" fillId="20" borderId="23" applyNumberFormat="0" applyAlignment="0" applyProtection="0"/>
    <xf numFmtId="0" fontId="35" fillId="0" borderId="24" applyNumberFormat="0" applyFill="0" applyAlignment="0" applyProtection="0"/>
    <xf numFmtId="0" fontId="22" fillId="20" borderId="21" applyNumberFormat="0" applyAlignment="0" applyProtection="0"/>
    <xf numFmtId="0" fontId="29" fillId="7" borderId="21" applyNumberFormat="0" applyAlignment="0" applyProtection="0"/>
    <xf numFmtId="0" fontId="33" fillId="20" borderId="23" applyNumberFormat="0" applyAlignment="0" applyProtection="0"/>
    <xf numFmtId="0" fontId="35" fillId="0" borderId="24" applyNumberFormat="0" applyFill="0" applyAlignment="0" applyProtection="0"/>
    <xf numFmtId="0" fontId="58" fillId="20" borderId="21" applyNumberFormat="0" applyAlignment="0" applyProtection="0"/>
    <xf numFmtId="0" fontId="64" fillId="7" borderId="21" applyNumberFormat="0" applyAlignment="0" applyProtection="0"/>
    <xf numFmtId="0" fontId="67" fillId="20" borderId="23" applyNumberFormat="0" applyAlignment="0" applyProtection="0"/>
    <xf numFmtId="0" fontId="56" fillId="0" borderId="2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23" borderId="22" applyNumberFormat="0" applyFont="0" applyAlignment="0" applyProtection="0"/>
    <xf numFmtId="0" fontId="33" fillId="20" borderId="23" applyNumberFormat="0" applyAlignment="0" applyProtection="0"/>
    <xf numFmtId="0" fontId="22" fillId="20" borderId="2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20" borderId="2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20" borderId="23" applyNumberFormat="0" applyAlignment="0" applyProtection="0"/>
    <xf numFmtId="0" fontId="3" fillId="0" borderId="0"/>
    <xf numFmtId="0" fontId="3" fillId="0" borderId="0"/>
    <xf numFmtId="0" fontId="35" fillId="0" borderId="2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7" borderId="21" applyNumberFormat="0" applyAlignment="0" applyProtection="0"/>
    <xf numFmtId="0" fontId="29" fillId="7" borderId="21" applyNumberFormat="0" applyAlignment="0" applyProtection="0"/>
    <xf numFmtId="0" fontId="64" fillId="7" borderId="21" applyNumberFormat="0" applyAlignment="0" applyProtection="0"/>
    <xf numFmtId="0" fontId="67" fillId="20" borderId="23" applyNumberFormat="0" applyAlignment="0" applyProtection="0"/>
    <xf numFmtId="0" fontId="29" fillId="7" borderId="21" applyNumberFormat="0" applyAlignment="0" applyProtection="0"/>
    <xf numFmtId="0" fontId="18" fillId="23" borderId="22" applyNumberFormat="0" applyFont="0" applyAlignment="0" applyProtection="0"/>
    <xf numFmtId="0" fontId="58" fillId="20" borderId="21" applyNumberFormat="0" applyAlignment="0" applyProtection="0"/>
    <xf numFmtId="0" fontId="56" fillId="0" borderId="24" applyNumberFormat="0" applyFill="0" applyAlignment="0" applyProtection="0"/>
    <xf numFmtId="0" fontId="18" fillId="23" borderId="22" applyNumberFormat="0" applyFont="0" applyAlignment="0" applyProtection="0"/>
    <xf numFmtId="0" fontId="35" fillId="0" borderId="24" applyNumberFormat="0" applyFill="0" applyAlignment="0" applyProtection="0"/>
    <xf numFmtId="0" fontId="33" fillId="20" borderId="23" applyNumberFormat="0" applyAlignment="0" applyProtection="0"/>
    <xf numFmtId="0" fontId="22" fillId="20" borderId="21" applyNumberFormat="0" applyAlignment="0" applyProtection="0"/>
    <xf numFmtId="0" fontId="33" fillId="20" borderId="23" applyNumberFormat="0" applyAlignment="0" applyProtection="0"/>
    <xf numFmtId="0" fontId="58" fillId="20" borderId="21" applyNumberFormat="0" applyAlignment="0" applyProtection="0"/>
    <xf numFmtId="0" fontId="56" fillId="0" borderId="24" applyNumberFormat="0" applyFill="0" applyAlignment="0" applyProtection="0"/>
    <xf numFmtId="0" fontId="33" fillId="20" borderId="23" applyNumberFormat="0" applyAlignment="0" applyProtection="0"/>
    <xf numFmtId="0" fontId="67" fillId="20" borderId="23" applyNumberFormat="0" applyAlignment="0" applyProtection="0"/>
    <xf numFmtId="0" fontId="33" fillId="20" borderId="23" applyNumberFormat="0" applyAlignment="0" applyProtection="0"/>
    <xf numFmtId="0" fontId="18" fillId="23" borderId="22" applyNumberFormat="0" applyFont="0" applyAlignment="0" applyProtection="0"/>
    <xf numFmtId="0" fontId="35" fillId="0" borderId="24" applyNumberFormat="0" applyFill="0" applyAlignment="0" applyProtection="0"/>
    <xf numFmtId="0" fontId="56" fillId="0" borderId="24" applyNumberFormat="0" applyFill="0" applyAlignment="0" applyProtection="0"/>
    <xf numFmtId="0" fontId="67" fillId="20" borderId="23" applyNumberFormat="0" applyAlignment="0" applyProtection="0"/>
    <xf numFmtId="0" fontId="18" fillId="23" borderId="22" applyNumberFormat="0" applyFont="0" applyAlignment="0" applyProtection="0"/>
    <xf numFmtId="0" fontId="35" fillId="0" borderId="24" applyNumberFormat="0" applyFill="0" applyAlignment="0" applyProtection="0"/>
    <xf numFmtId="0" fontId="67" fillId="20" borderId="23" applyNumberFormat="0" applyAlignment="0" applyProtection="0"/>
    <xf numFmtId="0" fontId="35" fillId="0" borderId="24" applyNumberFormat="0" applyFill="0" applyAlignment="0" applyProtection="0"/>
    <xf numFmtId="0" fontId="29" fillId="7" borderId="21" applyNumberFormat="0" applyAlignment="0" applyProtection="0"/>
    <xf numFmtId="0" fontId="56" fillId="0" borderId="24" applyNumberFormat="0" applyFill="0" applyAlignment="0" applyProtection="0"/>
    <xf numFmtId="0" fontId="35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83" fillId="0" borderId="0" applyFont="0" applyFill="0" applyBorder="0" applyAlignment="0" applyProtection="0"/>
    <xf numFmtId="0" fontId="2" fillId="0" borderId="0"/>
    <xf numFmtId="0" fontId="18" fillId="0" borderId="0"/>
    <xf numFmtId="0" fontId="55" fillId="23" borderId="28" applyNumberFormat="0" applyFont="0" applyAlignment="0" applyProtection="0"/>
    <xf numFmtId="0" fontId="33" fillId="20" borderId="25" applyNumberFormat="0" applyAlignment="0" applyProtection="0"/>
    <xf numFmtId="0" fontId="35" fillId="0" borderId="26" applyNumberFormat="0" applyFill="0" applyAlignment="0" applyProtection="0"/>
    <xf numFmtId="0" fontId="18" fillId="23" borderId="28" applyNumberFormat="0" applyFont="0" applyAlignment="0" applyProtection="0"/>
    <xf numFmtId="0" fontId="58" fillId="20" borderId="27" applyNumberFormat="0" applyAlignment="0" applyProtection="0"/>
    <xf numFmtId="0" fontId="18" fillId="23" borderId="28" applyNumberFormat="0" applyFont="0" applyAlignment="0" applyProtection="0"/>
    <xf numFmtId="0" fontId="1" fillId="0" borderId="0"/>
    <xf numFmtId="0" fontId="1" fillId="0" borderId="0"/>
    <xf numFmtId="0" fontId="29" fillId="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20" borderId="27" applyNumberFormat="0" applyAlignment="0" applyProtection="0"/>
    <xf numFmtId="0" fontId="67" fillId="20" borderId="25" applyNumberFormat="0" applyAlignment="0" applyProtection="0"/>
    <xf numFmtId="0" fontId="56" fillId="0" borderId="26" applyNumberFormat="0" applyFill="0" applyAlignment="0" applyProtection="0"/>
    <xf numFmtId="0" fontId="1" fillId="0" borderId="0"/>
    <xf numFmtId="0" fontId="1" fillId="0" borderId="0"/>
    <xf numFmtId="0" fontId="18" fillId="23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7" borderId="27" applyNumberFormat="0" applyAlignment="0" applyProtection="0"/>
    <xf numFmtId="0" fontId="33" fillId="20" borderId="25" applyNumberFormat="0" applyAlignment="0" applyProtection="0"/>
    <xf numFmtId="0" fontId="35" fillId="0" borderId="2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20" borderId="25" applyNumberFormat="0" applyAlignment="0" applyProtection="0"/>
    <xf numFmtId="0" fontId="35" fillId="0" borderId="2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20" borderId="25" applyNumberFormat="0" applyAlignment="0" applyProtection="0"/>
    <xf numFmtId="0" fontId="56" fillId="0" borderId="2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20" borderId="27" applyNumberFormat="0" applyAlignment="0" applyProtection="0"/>
    <xf numFmtId="0" fontId="29" fillId="7" borderId="27" applyNumberFormat="0" applyAlignment="0" applyProtection="0"/>
    <xf numFmtId="0" fontId="18" fillId="23" borderId="28" applyNumberFormat="0" applyFont="0" applyAlignment="0" applyProtection="0"/>
    <xf numFmtId="0" fontId="22" fillId="20" borderId="27" applyNumberFormat="0" applyAlignment="0" applyProtection="0"/>
    <xf numFmtId="0" fontId="29" fillId="7" borderId="27" applyNumberFormat="0" applyAlignment="0" applyProtection="0"/>
    <xf numFmtId="0" fontId="58" fillId="20" borderId="27" applyNumberFormat="0" applyAlignment="0" applyProtection="0"/>
    <xf numFmtId="0" fontId="64" fillId="7" borderId="27" applyNumberFormat="0" applyAlignment="0" applyProtection="0"/>
  </cellStyleXfs>
  <cellXfs count="187">
    <xf numFmtId="0" fontId="0" fillId="0" borderId="0" xfId="0"/>
    <xf numFmtId="0" fontId="38" fillId="0" borderId="0" xfId="0" applyFont="1" applyFill="1"/>
    <xf numFmtId="3" fontId="39" fillId="0" borderId="0" xfId="0" applyNumberFormat="1" applyFont="1" applyFill="1" applyAlignment="1">
      <alignment vertical="top"/>
    </xf>
    <xf numFmtId="0" fontId="18" fillId="0" borderId="0" xfId="0" applyFont="1" applyFill="1"/>
    <xf numFmtId="3" fontId="38" fillId="0" borderId="0" xfId="0" applyNumberFormat="1" applyFont="1" applyFill="1" applyBorder="1"/>
    <xf numFmtId="0" fontId="18" fillId="0" borderId="0" xfId="0" applyFont="1" applyFill="1" applyAlignment="1">
      <alignment horizontal="left" indent="2"/>
    </xf>
    <xf numFmtId="0" fontId="18" fillId="0" borderId="0" xfId="0" applyFont="1" applyFill="1" applyBorder="1" applyAlignment="1">
      <alignment horizontal="left" indent="2"/>
    </xf>
    <xf numFmtId="3" fontId="18" fillId="0" borderId="0" xfId="0" applyNumberFormat="1" applyFont="1" applyFill="1" applyAlignment="1"/>
    <xf numFmtId="3" fontId="38" fillId="0" borderId="0" xfId="0" applyNumberFormat="1" applyFont="1" applyFill="1" applyAlignment="1"/>
    <xf numFmtId="0" fontId="18" fillId="0" borderId="0" xfId="0" applyFont="1"/>
    <xf numFmtId="3" fontId="18" fillId="0" borderId="0" xfId="0" applyNumberFormat="1" applyFont="1" applyFill="1" applyBorder="1"/>
    <xf numFmtId="3" fontId="39" fillId="0" borderId="0" xfId="0" applyNumberFormat="1" applyFont="1" applyFill="1" applyBorder="1"/>
    <xf numFmtId="3" fontId="18" fillId="0" borderId="0" xfId="0" applyNumberFormat="1" applyFont="1"/>
    <xf numFmtId="3" fontId="44" fillId="0" borderId="0" xfId="0" applyNumberFormat="1" applyFont="1" applyFill="1" applyAlignment="1">
      <alignment vertical="top"/>
    </xf>
    <xf numFmtId="3" fontId="43" fillId="0" borderId="0" xfId="0" applyNumberFormat="1" applyFont="1" applyFill="1" applyAlignment="1">
      <alignment vertical="top"/>
    </xf>
    <xf numFmtId="3" fontId="0" fillId="0" borderId="0" xfId="0" applyNumberFormat="1"/>
    <xf numFmtId="3" fontId="18" fillId="0" borderId="0" xfId="0" applyNumberFormat="1" applyFont="1" applyFill="1"/>
    <xf numFmtId="0" fontId="38" fillId="0" borderId="0" xfId="43" applyFont="1"/>
    <xf numFmtId="0" fontId="18" fillId="0" borderId="0" xfId="0" applyFont="1" applyAlignment="1">
      <alignment horizontal="right"/>
    </xf>
    <xf numFmtId="0" fontId="18" fillId="0" borderId="0" xfId="0" applyFont="1" applyFill="1" applyAlignment="1">
      <alignment horizontal="left" vertical="top"/>
    </xf>
    <xf numFmtId="0" fontId="18" fillId="0" borderId="0" xfId="0" applyFont="1" applyFill="1" applyAlignment="1">
      <alignment horizontal="left"/>
    </xf>
    <xf numFmtId="0" fontId="39" fillId="0" borderId="0" xfId="0" applyNumberFormat="1" applyFont="1" applyFill="1" applyAlignment="1">
      <alignment horizontal="left" vertical="top" indent="3"/>
    </xf>
    <xf numFmtId="0" fontId="18" fillId="0" borderId="0" xfId="0" applyFont="1" applyAlignment="1">
      <alignment horizontal="left" indent="2"/>
    </xf>
    <xf numFmtId="0" fontId="18" fillId="0" borderId="0" xfId="0" applyFont="1" applyAlignment="1">
      <alignment horizontal="left" indent="4"/>
    </xf>
    <xf numFmtId="0" fontId="18" fillId="0" borderId="0" xfId="0" applyFont="1" applyAlignment="1">
      <alignment horizontal="left" wrapText="1"/>
    </xf>
    <xf numFmtId="3" fontId="71" fillId="0" borderId="0" xfId="0" applyNumberFormat="1" applyFont="1"/>
    <xf numFmtId="3" fontId="37" fillId="0" borderId="0" xfId="0" applyNumberFormat="1" applyFont="1" applyFill="1" applyAlignment="1">
      <alignment vertical="top"/>
    </xf>
    <xf numFmtId="3" fontId="18" fillId="0" borderId="0" xfId="0" applyNumberFormat="1" applyFont="1" applyFill="1" applyAlignment="1">
      <alignment vertical="top"/>
    </xf>
    <xf numFmtId="3" fontId="18" fillId="0" borderId="0" xfId="0" applyNumberFormat="1" applyFont="1" applyFill="1" applyBorder="1" applyAlignment="1">
      <alignment vertical="top"/>
    </xf>
    <xf numFmtId="3" fontId="44" fillId="0" borderId="0" xfId="36" applyNumberFormat="1" applyFont="1" applyFill="1" applyBorder="1" applyAlignment="1" applyProtection="1">
      <alignment vertical="top"/>
    </xf>
    <xf numFmtId="3" fontId="38" fillId="0" borderId="0" xfId="36" applyNumberFormat="1" applyFont="1" applyFill="1" applyBorder="1" applyAlignment="1" applyProtection="1">
      <alignment vertical="top"/>
    </xf>
    <xf numFmtId="3" fontId="39" fillId="0" borderId="0" xfId="36" applyNumberFormat="1" applyFont="1" applyFill="1" applyBorder="1" applyAlignment="1" applyProtection="1">
      <alignment vertical="top"/>
    </xf>
    <xf numFmtId="3" fontId="38" fillId="0" borderId="0" xfId="36" applyNumberFormat="1" applyFont="1" applyFill="1" applyBorder="1" applyAlignment="1">
      <alignment vertical="top"/>
    </xf>
    <xf numFmtId="3" fontId="18" fillId="0" borderId="0" xfId="36" applyNumberFormat="1" applyFont="1" applyFill="1" applyBorder="1" applyAlignment="1" applyProtection="1">
      <alignment vertical="top"/>
    </xf>
    <xf numFmtId="3" fontId="49" fillId="0" borderId="0" xfId="36" applyNumberFormat="1" applyFont="1" applyFill="1" applyBorder="1" applyAlignment="1" applyProtection="1">
      <alignment vertical="top"/>
    </xf>
    <xf numFmtId="3" fontId="18" fillId="0" borderId="0" xfId="37" applyNumberFormat="1" applyFont="1" applyFill="1" applyBorder="1" applyAlignment="1">
      <alignment vertical="top"/>
    </xf>
    <xf numFmtId="3" fontId="73" fillId="0" borderId="0" xfId="36" applyNumberFormat="1" applyFont="1" applyFill="1" applyBorder="1" applyAlignment="1" applyProtection="1">
      <alignment vertical="top"/>
    </xf>
    <xf numFmtId="3" fontId="44" fillId="0" borderId="0" xfId="36" applyNumberFormat="1" applyFont="1" applyFill="1" applyBorder="1" applyAlignment="1">
      <alignment vertical="top"/>
    </xf>
    <xf numFmtId="3" fontId="38" fillId="0" borderId="0" xfId="37" applyNumberFormat="1" applyFont="1" applyFill="1" applyBorder="1" applyAlignment="1">
      <alignment vertical="top"/>
    </xf>
    <xf numFmtId="3" fontId="18" fillId="0" borderId="0" xfId="37" applyNumberFormat="1" applyFont="1" applyFill="1" applyBorder="1" applyAlignment="1">
      <alignment vertical="top" wrapText="1"/>
    </xf>
    <xf numFmtId="3" fontId="49" fillId="0" borderId="0" xfId="36" applyNumberFormat="1" applyFont="1" applyFill="1" applyBorder="1" applyAlignment="1" applyProtection="1">
      <alignment vertical="top" wrapText="1"/>
    </xf>
    <xf numFmtId="3" fontId="45" fillId="0" borderId="0" xfId="36" applyNumberFormat="1" applyFont="1" applyFill="1" applyBorder="1" applyAlignment="1" applyProtection="1">
      <alignment vertical="top"/>
    </xf>
    <xf numFmtId="3" fontId="37" fillId="0" borderId="0" xfId="36" applyNumberFormat="1" applyFont="1" applyFill="1" applyBorder="1" applyAlignment="1" applyProtection="1">
      <alignment vertical="top"/>
    </xf>
    <xf numFmtId="3" fontId="18" fillId="0" borderId="0" xfId="36" applyNumberFormat="1" applyFont="1" applyFill="1" applyBorder="1" applyAlignment="1" applyProtection="1">
      <alignment vertical="top" wrapText="1"/>
    </xf>
    <xf numFmtId="3" fontId="38" fillId="0" borderId="0" xfId="0" applyNumberFormat="1" applyFont="1" applyFill="1" applyAlignment="1">
      <alignment vertical="top"/>
    </xf>
    <xf numFmtId="3" fontId="45" fillId="0" borderId="0" xfId="0" quotePrefix="1" applyNumberFormat="1" applyFont="1" applyFill="1" applyAlignment="1"/>
    <xf numFmtId="3" fontId="45" fillId="0" borderId="0" xfId="37" applyNumberFormat="1" applyFont="1" applyFill="1" applyBorder="1" applyAlignment="1">
      <alignment wrapText="1"/>
    </xf>
    <xf numFmtId="3" fontId="45" fillId="0" borderId="0" xfId="37" applyNumberFormat="1" applyFont="1" applyFill="1" applyBorder="1" applyAlignment="1">
      <alignment vertical="top" wrapText="1"/>
    </xf>
    <xf numFmtId="3" fontId="42" fillId="0" borderId="0" xfId="36" applyNumberFormat="1" applyFont="1" applyFill="1" applyBorder="1" applyAlignment="1" applyProtection="1">
      <alignment vertical="top"/>
    </xf>
    <xf numFmtId="3" fontId="42" fillId="0" borderId="0" xfId="0" applyNumberFormat="1" applyFont="1" applyFill="1" applyAlignment="1">
      <alignment vertical="top"/>
    </xf>
    <xf numFmtId="3" fontId="38" fillId="0" borderId="0" xfId="0" applyNumberFormat="1" applyFont="1" applyFill="1" applyAlignment="1">
      <alignment vertical="top" wrapText="1"/>
    </xf>
    <xf numFmtId="3" fontId="37" fillId="0" borderId="0" xfId="36" applyNumberFormat="1" applyFont="1" applyFill="1" applyBorder="1" applyAlignment="1" applyProtection="1">
      <alignment vertical="top" wrapText="1"/>
    </xf>
    <xf numFmtId="3" fontId="39" fillId="0" borderId="0" xfId="36" applyNumberFormat="1" applyFont="1" applyFill="1" applyBorder="1" applyAlignment="1" applyProtection="1"/>
    <xf numFmtId="3" fontId="18" fillId="0" borderId="0" xfId="31" applyNumberFormat="1" applyFont="1" applyFill="1" applyBorder="1" applyAlignment="1" applyProtection="1">
      <alignment vertical="top" wrapText="1"/>
    </xf>
    <xf numFmtId="3" fontId="45" fillId="0" borderId="0" xfId="0" quotePrefix="1" applyNumberFormat="1" applyFont="1" applyFill="1" applyAlignment="1">
      <alignment wrapText="1"/>
    </xf>
    <xf numFmtId="3" fontId="37" fillId="0" borderId="0" xfId="35" applyNumberFormat="1" applyFont="1" applyFill="1" applyBorder="1" applyAlignment="1" applyProtection="1">
      <alignment vertical="top" wrapText="1"/>
    </xf>
    <xf numFmtId="3" fontId="45" fillId="0" borderId="0" xfId="37" quotePrefix="1" applyNumberFormat="1" applyFont="1" applyFill="1" applyBorder="1" applyAlignment="1">
      <alignment wrapText="1"/>
    </xf>
    <xf numFmtId="3" fontId="72" fillId="0" borderId="0" xfId="0" applyNumberFormat="1" applyFont="1" applyFill="1" applyAlignment="1">
      <alignment vertical="top"/>
    </xf>
    <xf numFmtId="3" fontId="45" fillId="0" borderId="0" xfId="31" quotePrefix="1" applyNumberFormat="1" applyFont="1" applyFill="1" applyBorder="1" applyAlignment="1" applyProtection="1">
      <alignment vertical="top" wrapText="1"/>
    </xf>
    <xf numFmtId="3" fontId="45" fillId="0" borderId="0" xfId="0" applyNumberFormat="1" applyFont="1" applyFill="1" applyAlignment="1">
      <alignment wrapText="1"/>
    </xf>
    <xf numFmtId="3" fontId="45" fillId="0" borderId="0" xfId="31" applyNumberFormat="1" applyFont="1" applyFill="1" applyBorder="1" applyAlignment="1" applyProtection="1">
      <alignment vertical="top" wrapText="1"/>
    </xf>
    <xf numFmtId="3" fontId="37" fillId="0" borderId="0" xfId="31" applyNumberFormat="1" applyFont="1" applyFill="1" applyBorder="1" applyAlignment="1" applyProtection="1">
      <alignment vertical="top" wrapText="1"/>
    </xf>
    <xf numFmtId="3" fontId="18" fillId="0" borderId="0" xfId="31" applyNumberFormat="1" applyFont="1" applyFill="1" applyBorder="1" applyAlignment="1" applyProtection="1">
      <alignment vertical="top"/>
    </xf>
    <xf numFmtId="3" fontId="18" fillId="0" borderId="0" xfId="0" applyNumberFormat="1" applyFont="1" applyFill="1" applyAlignment="1">
      <alignment vertical="top" wrapText="1"/>
    </xf>
    <xf numFmtId="3" fontId="45" fillId="0" borderId="0" xfId="36" quotePrefix="1" applyNumberFormat="1" applyFont="1" applyFill="1" applyBorder="1" applyAlignment="1" applyProtection="1"/>
    <xf numFmtId="3" fontId="45" fillId="0" borderId="0" xfId="36" applyNumberFormat="1" applyFont="1" applyFill="1" applyBorder="1" applyAlignment="1" applyProtection="1">
      <alignment vertical="top" wrapText="1"/>
    </xf>
    <xf numFmtId="3" fontId="37" fillId="0" borderId="0" xfId="0" applyNumberFormat="1" applyFont="1" applyFill="1" applyBorder="1" applyAlignment="1"/>
    <xf numFmtId="3" fontId="43" fillId="0" borderId="0" xfId="36" applyNumberFormat="1" applyFont="1" applyFill="1" applyBorder="1" applyAlignment="1" applyProtection="1">
      <alignment vertical="top"/>
    </xf>
    <xf numFmtId="3" fontId="72" fillId="0" borderId="0" xfId="36" applyNumberFormat="1" applyFont="1" applyFill="1" applyBorder="1" applyAlignment="1" applyProtection="1">
      <alignment vertical="top"/>
    </xf>
    <xf numFmtId="3" fontId="44" fillId="0" borderId="0" xfId="36" applyNumberFormat="1" applyFont="1" applyFill="1" applyBorder="1" applyAlignment="1" applyProtection="1">
      <alignment vertical="top" wrapText="1"/>
    </xf>
    <xf numFmtId="3" fontId="38" fillId="0" borderId="0" xfId="36" applyNumberFormat="1" applyFont="1" applyFill="1" applyBorder="1" applyAlignment="1" applyProtection="1">
      <alignment vertical="top" wrapText="1"/>
    </xf>
    <xf numFmtId="3" fontId="39" fillId="0" borderId="0" xfId="36" applyNumberFormat="1" applyFont="1" applyFill="1" applyBorder="1" applyAlignment="1" applyProtection="1">
      <alignment vertical="top" wrapText="1"/>
    </xf>
    <xf numFmtId="3" fontId="38" fillId="0" borderId="0" xfId="36" applyNumberFormat="1" applyFont="1" applyFill="1" applyBorder="1" applyAlignment="1">
      <alignment vertical="top" wrapText="1"/>
    </xf>
    <xf numFmtId="3" fontId="38" fillId="0" borderId="0" xfId="37" applyNumberFormat="1" applyFont="1" applyFill="1" applyBorder="1" applyAlignment="1">
      <alignment vertical="top" wrapText="1"/>
    </xf>
    <xf numFmtId="3" fontId="37" fillId="0" borderId="0" xfId="37" applyNumberFormat="1" applyFont="1" applyFill="1" applyBorder="1" applyAlignment="1">
      <alignment vertical="top"/>
    </xf>
    <xf numFmtId="3" fontId="45" fillId="0" borderId="0" xfId="37" quotePrefix="1" applyNumberFormat="1" applyFont="1" applyFill="1" applyBorder="1" applyAlignment="1">
      <alignment vertical="top" wrapText="1"/>
    </xf>
    <xf numFmtId="3" fontId="42" fillId="0" borderId="0" xfId="37" applyNumberFormat="1" applyFont="1" applyFill="1" applyBorder="1" applyAlignment="1">
      <alignment vertical="top"/>
    </xf>
    <xf numFmtId="3" fontId="18" fillId="0" borderId="0" xfId="36" applyNumberFormat="1" applyFont="1" applyFill="1" applyBorder="1" applyAlignment="1">
      <alignment vertical="top" wrapText="1"/>
    </xf>
    <xf numFmtId="3" fontId="37" fillId="0" borderId="0" xfId="37" applyNumberFormat="1" applyFont="1" applyFill="1" applyBorder="1" applyAlignment="1">
      <alignment vertical="top" wrapText="1"/>
    </xf>
    <xf numFmtId="3" fontId="42" fillId="0" borderId="0" xfId="0" applyNumberFormat="1" applyFont="1" applyFill="1" applyAlignment="1">
      <alignment vertical="top" wrapText="1"/>
    </xf>
    <xf numFmtId="3" fontId="38" fillId="0" borderId="0" xfId="36" applyNumberFormat="1" applyFont="1" applyFill="1" applyBorder="1" applyAlignment="1" applyProtection="1"/>
    <xf numFmtId="3" fontId="37" fillId="0" borderId="0" xfId="35" applyNumberFormat="1" applyFont="1" applyFill="1" applyBorder="1" applyAlignment="1" applyProtection="1">
      <alignment vertical="top"/>
    </xf>
    <xf numFmtId="3" fontId="18" fillId="0" borderId="0" xfId="0" applyNumberFormat="1" applyFont="1" applyFill="1" applyBorder="1" applyAlignment="1"/>
    <xf numFmtId="3" fontId="44" fillId="0" borderId="0" xfId="36" applyNumberFormat="1" applyFont="1" applyFill="1" applyBorder="1" applyAlignment="1"/>
    <xf numFmtId="3" fontId="38" fillId="0" borderId="0" xfId="43" applyNumberFormat="1" applyFont="1" applyFill="1" applyAlignment="1">
      <alignment wrapText="1"/>
    </xf>
    <xf numFmtId="3" fontId="74" fillId="0" borderId="0" xfId="37" applyNumberFormat="1" applyFont="1" applyFill="1" applyBorder="1" applyAlignment="1">
      <alignment vertical="top" wrapText="1"/>
    </xf>
    <xf numFmtId="3" fontId="42" fillId="0" borderId="0" xfId="0" applyNumberFormat="1" applyFont="1" applyFill="1" applyBorder="1" applyAlignment="1">
      <alignment vertical="top" wrapText="1"/>
    </xf>
    <xf numFmtId="3" fontId="38" fillId="0" borderId="0" xfId="0" applyNumberFormat="1" applyFont="1" applyFill="1" applyBorder="1" applyAlignment="1">
      <alignment vertical="top" wrapText="1"/>
    </xf>
    <xf numFmtId="3" fontId="37" fillId="0" borderId="0" xfId="0" applyNumberFormat="1" applyFont="1" applyFill="1" applyAlignment="1"/>
    <xf numFmtId="3" fontId="49" fillId="0" borderId="0" xfId="36" applyNumberFormat="1" applyFont="1" applyFill="1" applyBorder="1" applyAlignment="1" applyProtection="1">
      <alignment wrapText="1"/>
    </xf>
    <xf numFmtId="3" fontId="37" fillId="0" borderId="0" xfId="36" applyNumberFormat="1" applyFont="1" applyFill="1" applyBorder="1" applyAlignment="1">
      <alignment vertical="top" wrapText="1"/>
    </xf>
    <xf numFmtId="3" fontId="45" fillId="0" borderId="0" xfId="37" quotePrefix="1" applyNumberFormat="1" applyFont="1" applyFill="1" applyBorder="1" applyAlignment="1">
      <alignment vertical="top"/>
    </xf>
    <xf numFmtId="3" fontId="37" fillId="0" borderId="0" xfId="36" applyNumberFormat="1" applyFont="1" applyFill="1" applyAlignment="1">
      <alignment vertical="top" wrapText="1"/>
    </xf>
    <xf numFmtId="3" fontId="37" fillId="0" borderId="0" xfId="36" applyNumberFormat="1" applyFont="1" applyFill="1" applyAlignment="1">
      <alignment vertical="top"/>
    </xf>
    <xf numFmtId="3" fontId="50" fillId="0" borderId="0" xfId="43" applyNumberFormat="1" applyFont="1" applyFill="1" applyBorder="1" applyAlignment="1">
      <alignment wrapText="1"/>
    </xf>
    <xf numFmtId="3" fontId="42" fillId="0" borderId="0" xfId="36" applyNumberFormat="1" applyFont="1" applyFill="1" applyBorder="1" applyAlignment="1">
      <alignment vertical="top"/>
    </xf>
    <xf numFmtId="3" fontId="38" fillId="0" borderId="0" xfId="43" applyNumberFormat="1" applyFont="1" applyFill="1" applyAlignment="1">
      <alignment vertical="top"/>
    </xf>
    <xf numFmtId="3" fontId="49" fillId="0" borderId="0" xfId="37" applyNumberFormat="1" applyFont="1" applyFill="1" applyBorder="1" applyAlignment="1">
      <alignment wrapText="1"/>
    </xf>
    <xf numFmtId="3" fontId="18" fillId="0" borderId="0" xfId="43" applyNumberFormat="1" applyFont="1" applyFill="1" applyAlignment="1">
      <alignment vertical="top" wrapText="1"/>
    </xf>
    <xf numFmtId="3" fontId="49" fillId="0" borderId="0" xfId="0" applyNumberFormat="1" applyFont="1" applyFill="1" applyBorder="1"/>
    <xf numFmtId="3" fontId="75" fillId="0" borderId="0" xfId="0" applyNumberFormat="1" applyFont="1" applyFill="1" applyAlignment="1"/>
    <xf numFmtId="3" fontId="75" fillId="0" borderId="0" xfId="36" applyNumberFormat="1" applyFont="1" applyFill="1" applyBorder="1" applyAlignment="1" applyProtection="1">
      <alignment vertical="top" wrapText="1"/>
    </xf>
    <xf numFmtId="3" fontId="75" fillId="0" borderId="0" xfId="36" applyNumberFormat="1" applyFont="1" applyFill="1" applyBorder="1" applyAlignment="1" applyProtection="1">
      <alignment vertical="top"/>
    </xf>
    <xf numFmtId="3" fontId="75" fillId="0" borderId="0" xfId="37" quotePrefix="1" applyNumberFormat="1" applyFont="1" applyFill="1" applyBorder="1" applyAlignment="1">
      <alignment vertical="top" wrapText="1"/>
    </xf>
    <xf numFmtId="164" fontId="76" fillId="0" borderId="11" xfId="87" applyFont="1" applyFill="1" applyBorder="1" applyAlignment="1">
      <alignment horizontal="right" vertical="top" wrapText="1"/>
    </xf>
    <xf numFmtId="0" fontId="18" fillId="0" borderId="0" xfId="43"/>
    <xf numFmtId="3" fontId="18" fillId="0" borderId="0" xfId="43" applyNumberFormat="1"/>
    <xf numFmtId="3" fontId="51" fillId="0" borderId="0" xfId="43" applyNumberFormat="1" applyFont="1"/>
    <xf numFmtId="3" fontId="80" fillId="0" borderId="0" xfId="36" applyNumberFormat="1" applyFont="1" applyFill="1" applyBorder="1" applyAlignment="1" applyProtection="1">
      <alignment vertical="top"/>
    </xf>
    <xf numFmtId="3" fontId="39" fillId="27" borderId="0" xfId="36" applyNumberFormat="1" applyFont="1" applyFill="1" applyBorder="1" applyAlignment="1" applyProtection="1">
      <alignment vertical="top"/>
    </xf>
    <xf numFmtId="3" fontId="72" fillId="0" borderId="0" xfId="36" applyNumberFormat="1" applyFont="1" applyFill="1" applyBorder="1" applyAlignment="1" applyProtection="1">
      <alignment vertical="top" wrapText="1"/>
    </xf>
    <xf numFmtId="3" fontId="18" fillId="0" borderId="0" xfId="0" applyNumberFormat="1" applyFont="1" applyAlignment="1"/>
    <xf numFmtId="3" fontId="42" fillId="0" borderId="0" xfId="150" applyNumberFormat="1" applyFont="1" applyFill="1" applyAlignment="1">
      <alignment vertical="top"/>
    </xf>
    <xf numFmtId="3" fontId="38" fillId="0" borderId="0" xfId="150" applyNumberFormat="1" applyFont="1" applyFill="1" applyAlignment="1">
      <alignment vertical="top"/>
    </xf>
    <xf numFmtId="3" fontId="38" fillId="0" borderId="0" xfId="150" applyNumberFormat="1" applyFont="1" applyFill="1" applyAlignment="1">
      <alignment vertical="top" wrapText="1"/>
    </xf>
    <xf numFmtId="3" fontId="37" fillId="0" borderId="0" xfId="0" applyNumberFormat="1" applyFont="1" applyFill="1" applyAlignment="1">
      <alignment vertical="top" wrapText="1"/>
    </xf>
    <xf numFmtId="3" fontId="18" fillId="0" borderId="0" xfId="36" applyNumberFormat="1" applyFont="1" applyFill="1" applyBorder="1" applyAlignment="1">
      <alignment vertical="top"/>
    </xf>
    <xf numFmtId="3" fontId="45" fillId="0" borderId="0" xfId="0" quotePrefix="1" applyNumberFormat="1" applyFont="1" applyFill="1" applyAlignment="1">
      <alignment vertical="top" wrapText="1"/>
    </xf>
    <xf numFmtId="3" fontId="18" fillId="0" borderId="0" xfId="35" applyNumberFormat="1" applyFont="1" applyFill="1" applyBorder="1" applyAlignment="1" applyProtection="1">
      <alignment vertical="top" wrapText="1"/>
    </xf>
    <xf numFmtId="3" fontId="42" fillId="0" borderId="0" xfId="43" applyNumberFormat="1" applyFont="1" applyFill="1" applyAlignment="1">
      <alignment vertical="top" wrapText="1"/>
    </xf>
    <xf numFmtId="3" fontId="38" fillId="0" borderId="0" xfId="43" applyNumberFormat="1" applyFont="1" applyFill="1" applyAlignment="1">
      <alignment vertical="top" wrapText="1"/>
    </xf>
    <xf numFmtId="3" fontId="72" fillId="0" borderId="0" xfId="31" applyNumberFormat="1" applyFont="1" applyFill="1" applyBorder="1" applyAlignment="1" applyProtection="1">
      <alignment vertical="top" wrapText="1"/>
    </xf>
    <xf numFmtId="3" fontId="74" fillId="27" borderId="0" xfId="36" applyNumberFormat="1" applyFont="1" applyFill="1" applyBorder="1" applyAlignment="1" applyProtection="1">
      <alignment vertical="top"/>
    </xf>
    <xf numFmtId="0" fontId="81" fillId="0" borderId="0" xfId="43" applyFont="1" applyAlignment="1">
      <alignment horizontal="justify"/>
    </xf>
    <xf numFmtId="0" fontId="81" fillId="0" borderId="0" xfId="43" applyFont="1" applyAlignment="1">
      <alignment horizontal="right"/>
    </xf>
    <xf numFmtId="0" fontId="79" fillId="0" borderId="14" xfId="43" applyFont="1" applyBorder="1" applyAlignment="1">
      <alignment horizontal="center" vertical="top"/>
    </xf>
    <xf numFmtId="0" fontId="79" fillId="0" borderId="16" xfId="43" applyFont="1" applyBorder="1" applyAlignment="1">
      <alignment horizontal="center" vertical="top"/>
    </xf>
    <xf numFmtId="0" fontId="79" fillId="0" borderId="12" xfId="43" applyFont="1" applyBorder="1" applyAlignment="1">
      <alignment horizontal="justify" vertical="top"/>
    </xf>
    <xf numFmtId="0" fontId="78" fillId="0" borderId="13" xfId="43" applyFont="1" applyFill="1" applyBorder="1" applyAlignment="1">
      <alignment horizontal="justify" vertical="top"/>
    </xf>
    <xf numFmtId="3" fontId="78" fillId="0" borderId="15" xfId="43" applyNumberFormat="1" applyFont="1" applyFill="1" applyBorder="1" applyAlignment="1">
      <alignment horizontal="right" vertical="top"/>
    </xf>
    <xf numFmtId="0" fontId="18" fillId="0" borderId="0" xfId="43" applyAlignment="1">
      <alignment vertical="top"/>
    </xf>
    <xf numFmtId="0" fontId="78" fillId="0" borderId="15" xfId="43" applyFont="1" applyFill="1" applyBorder="1" applyAlignment="1">
      <alignment horizontal="justify" vertical="top"/>
    </xf>
    <xf numFmtId="0" fontId="78" fillId="0" borderId="15" xfId="43" applyFont="1" applyFill="1" applyBorder="1" applyAlignment="1">
      <alignment vertical="top"/>
    </xf>
    <xf numFmtId="0" fontId="78" fillId="0" borderId="15" xfId="43" applyFont="1" applyFill="1" applyBorder="1" applyAlignment="1"/>
    <xf numFmtId="0" fontId="78" fillId="0" borderId="15" xfId="43" applyFont="1" applyFill="1" applyBorder="1" applyAlignment="1">
      <alignment horizontal="justify"/>
    </xf>
    <xf numFmtId="0" fontId="76" fillId="0" borderId="15" xfId="43" applyFont="1" applyFill="1" applyBorder="1" applyAlignment="1">
      <alignment horizontal="justify" vertical="top"/>
    </xf>
    <xf numFmtId="0" fontId="76" fillId="0" borderId="15" xfId="43" applyFont="1" applyFill="1" applyBorder="1" applyAlignment="1">
      <alignment horizontal="justify"/>
    </xf>
    <xf numFmtId="3" fontId="76" fillId="0" borderId="15" xfId="43" applyNumberFormat="1" applyFont="1" applyFill="1" applyBorder="1" applyAlignment="1">
      <alignment horizontal="right"/>
    </xf>
    <xf numFmtId="3" fontId="77" fillId="0" borderId="0" xfId="43" applyNumberFormat="1" applyFont="1"/>
    <xf numFmtId="0" fontId="81" fillId="0" borderId="0" xfId="43" applyFont="1" applyAlignment="1">
      <alignment horizontal="left" vertical="top" wrapText="1"/>
    </xf>
    <xf numFmtId="0" fontId="81" fillId="0" borderId="0" xfId="43" applyFont="1" applyAlignment="1">
      <alignment horizontal="left" vertical="top"/>
    </xf>
    <xf numFmtId="3" fontId="45" fillId="27" borderId="0" xfId="36" applyNumberFormat="1" applyFont="1" applyFill="1" applyBorder="1" applyAlignment="1" applyProtection="1">
      <alignment vertical="top"/>
    </xf>
    <xf numFmtId="4" fontId="39" fillId="0" borderId="0" xfId="36" applyNumberFormat="1" applyFont="1" applyFill="1" applyBorder="1" applyAlignment="1" applyProtection="1">
      <alignment vertical="top"/>
    </xf>
    <xf numFmtId="4" fontId="38" fillId="0" borderId="0" xfId="36" applyNumberFormat="1" applyFont="1" applyFill="1" applyBorder="1" applyAlignment="1">
      <alignment vertical="top"/>
    </xf>
    <xf numFmtId="4" fontId="49" fillId="0" borderId="0" xfId="36" applyNumberFormat="1" applyFont="1" applyFill="1" applyBorder="1" applyAlignment="1" applyProtection="1">
      <alignment vertical="top"/>
    </xf>
    <xf numFmtId="4" fontId="38" fillId="0" borderId="0" xfId="36" applyNumberFormat="1" applyFont="1" applyFill="1" applyBorder="1" applyAlignment="1" applyProtection="1">
      <alignment vertical="top"/>
    </xf>
    <xf numFmtId="4" fontId="18" fillId="0" borderId="0" xfId="36" applyNumberFormat="1" applyFont="1" applyFill="1" applyBorder="1" applyAlignment="1" applyProtection="1">
      <alignment vertical="top" wrapText="1"/>
    </xf>
    <xf numFmtId="4" fontId="49" fillId="0" borderId="0" xfId="36" applyNumberFormat="1" applyFont="1" applyFill="1" applyBorder="1" applyAlignment="1" applyProtection="1">
      <alignment vertical="top" wrapText="1"/>
    </xf>
    <xf numFmtId="4" fontId="45" fillId="0" borderId="0" xfId="36" applyNumberFormat="1" applyFont="1" applyFill="1" applyBorder="1" applyAlignment="1" applyProtection="1">
      <alignment vertical="top" wrapText="1"/>
    </xf>
    <xf numFmtId="4" fontId="50" fillId="0" borderId="0" xfId="43" applyNumberFormat="1" applyFont="1" applyFill="1" applyBorder="1" applyAlignment="1">
      <alignment wrapText="1"/>
    </xf>
    <xf numFmtId="4" fontId="18" fillId="0" borderId="0" xfId="36" applyNumberFormat="1" applyFont="1" applyFill="1" applyBorder="1" applyAlignment="1" applyProtection="1">
      <alignment vertical="top"/>
    </xf>
    <xf numFmtId="3" fontId="18" fillId="0" borderId="0" xfId="0" applyNumberFormat="1" applyFont="1" applyAlignment="1">
      <alignment vertical="center"/>
    </xf>
    <xf numFmtId="0" fontId="76" fillId="0" borderId="15" xfId="0" applyFont="1" applyBorder="1" applyAlignment="1">
      <alignment horizontal="center" vertical="center"/>
    </xf>
    <xf numFmtId="0" fontId="79" fillId="0" borderId="13" xfId="43" applyFont="1" applyBorder="1" applyAlignment="1">
      <alignment horizontal="justify" vertical="top"/>
    </xf>
    <xf numFmtId="0" fontId="0" fillId="0" borderId="0" xfId="0"/>
    <xf numFmtId="0" fontId="78" fillId="0" borderId="10" xfId="0" applyFont="1" applyBorder="1" applyAlignment="1">
      <alignment horizontal="left" vertical="center" wrapText="1"/>
    </xf>
    <xf numFmtId="6" fontId="78" fillId="0" borderId="10" xfId="0" applyNumberFormat="1" applyFont="1" applyBorder="1" applyAlignment="1">
      <alignment horizontal="left" vertical="center" wrapText="1"/>
    </xf>
    <xf numFmtId="0" fontId="78" fillId="0" borderId="16" xfId="0" applyFont="1" applyBorder="1" applyAlignment="1">
      <alignment horizontal="left" vertical="center" wrapText="1"/>
    </xf>
    <xf numFmtId="0" fontId="78" fillId="0" borderId="20" xfId="0" applyFont="1" applyBorder="1" applyAlignment="1">
      <alignment horizontal="left" vertical="center" wrapText="1"/>
    </xf>
    <xf numFmtId="0" fontId="84" fillId="0" borderId="0" xfId="43" applyFont="1"/>
    <xf numFmtId="0" fontId="78" fillId="0" borderId="10" xfId="0" applyFont="1" applyBorder="1" applyAlignment="1">
      <alignment horizontal="left" vertical="top" wrapText="1"/>
    </xf>
    <xf numFmtId="0" fontId="78" fillId="0" borderId="20" xfId="0" applyFont="1" applyBorder="1" applyAlignment="1">
      <alignment horizontal="left" vertical="top" wrapText="1"/>
    </xf>
    <xf numFmtId="0" fontId="78" fillId="0" borderId="16" xfId="0" applyFont="1" applyBorder="1" applyAlignment="1">
      <alignment horizontal="justify" vertical="center" wrapText="1"/>
    </xf>
    <xf numFmtId="0" fontId="78" fillId="0" borderId="10" xfId="0" applyFont="1" applyBorder="1" applyAlignment="1">
      <alignment horizontal="justify" vertical="center" wrapText="1"/>
    </xf>
    <xf numFmtId="0" fontId="78" fillId="0" borderId="10" xfId="0" applyFont="1" applyFill="1" applyBorder="1" applyAlignment="1">
      <alignment horizontal="left" vertical="center" wrapText="1"/>
    </xf>
    <xf numFmtId="0" fontId="79" fillId="0" borderId="15" xfId="43" applyFont="1" applyFill="1" applyBorder="1" applyAlignment="1">
      <alignment horizontal="center" vertical="top" wrapText="1"/>
    </xf>
    <xf numFmtId="0" fontId="78" fillId="0" borderId="10" xfId="0" applyFont="1" applyFill="1" applyBorder="1" applyAlignment="1">
      <alignment horizontal="left" vertical="top" wrapText="1"/>
    </xf>
    <xf numFmtId="0" fontId="78" fillId="0" borderId="0" xfId="43" applyFont="1"/>
    <xf numFmtId="0" fontId="79" fillId="0" borderId="0" xfId="43" applyFont="1"/>
    <xf numFmtId="0" fontId="85" fillId="0" borderId="0" xfId="0" applyFont="1" applyAlignment="1">
      <alignment horizontal="right" vertical="center"/>
    </xf>
    <xf numFmtId="0" fontId="85" fillId="0" borderId="0" xfId="0" applyFont="1" applyAlignment="1">
      <alignment vertical="center" wrapText="1"/>
    </xf>
    <xf numFmtId="0" fontId="85" fillId="0" borderId="0" xfId="0" applyFont="1" applyAlignment="1">
      <alignment horizontal="right" vertical="center" wrapText="1"/>
    </xf>
    <xf numFmtId="0" fontId="86" fillId="0" borderId="0" xfId="43" applyFont="1"/>
    <xf numFmtId="0" fontId="85" fillId="0" borderId="0" xfId="0" applyFont="1" applyAlignment="1">
      <alignment horizontal="right" vertical="center" wrapText="1"/>
    </xf>
    <xf numFmtId="0" fontId="79" fillId="0" borderId="16" xfId="43" applyFont="1" applyBorder="1" applyAlignment="1">
      <alignment horizontal="center" vertical="top" wrapText="1"/>
    </xf>
    <xf numFmtId="0" fontId="79" fillId="0" borderId="13" xfId="43" applyFont="1" applyBorder="1" applyAlignment="1">
      <alignment horizontal="center" vertical="top" wrapText="1"/>
    </xf>
    <xf numFmtId="0" fontId="79" fillId="0" borderId="18" xfId="43" applyFont="1" applyBorder="1" applyAlignment="1">
      <alignment horizontal="center" vertical="top"/>
    </xf>
    <xf numFmtId="0" fontId="79" fillId="0" borderId="19" xfId="43" applyFont="1" applyBorder="1" applyAlignment="1">
      <alignment horizontal="center" vertical="top"/>
    </xf>
    <xf numFmtId="0" fontId="79" fillId="0" borderId="17" xfId="43" applyFont="1" applyBorder="1" applyAlignment="1">
      <alignment horizontal="center" vertical="top"/>
    </xf>
    <xf numFmtId="0" fontId="81" fillId="0" borderId="15" xfId="0" applyFont="1" applyBorder="1" applyAlignment="1">
      <alignment horizontal="left" vertical="center"/>
    </xf>
    <xf numFmtId="0" fontId="81" fillId="0" borderId="31" xfId="0" applyFont="1" applyBorder="1" applyAlignment="1">
      <alignment horizontal="left" vertical="center"/>
    </xf>
    <xf numFmtId="0" fontId="78" fillId="0" borderId="15" xfId="0" applyFont="1" applyBorder="1" applyAlignment="1">
      <alignment horizontal="left" vertical="center"/>
    </xf>
    <xf numFmtId="0" fontId="78" fillId="0" borderId="31" xfId="0" applyFont="1" applyBorder="1" applyAlignment="1">
      <alignment horizontal="left" vertical="center"/>
    </xf>
    <xf numFmtId="0" fontId="81" fillId="0" borderId="29" xfId="0" applyFont="1" applyBorder="1" applyAlignment="1">
      <alignment horizontal="left" vertical="center"/>
    </xf>
    <xf numFmtId="0" fontId="81" fillId="0" borderId="30" xfId="0" applyFont="1" applyBorder="1" applyAlignment="1">
      <alignment horizontal="left" vertical="center"/>
    </xf>
    <xf numFmtId="0" fontId="78" fillId="0" borderId="29" xfId="0" applyFont="1" applyBorder="1" applyAlignment="1">
      <alignment horizontal="left" vertical="center"/>
    </xf>
    <xf numFmtId="0" fontId="78" fillId="0" borderId="30" xfId="0" applyFont="1" applyBorder="1" applyAlignment="1">
      <alignment horizontal="left" vertical="center"/>
    </xf>
  </cellXfs>
  <cellStyles count="3121">
    <cellStyle name="20% - Accent1" xfId="1" builtinId="30" customBuiltin="1"/>
    <cellStyle name="20% - Accent1 2" xfId="52"/>
    <cellStyle name="20% - Accent1 3" xfId="203"/>
    <cellStyle name="20% - Accent2" xfId="2" builtinId="34" customBuiltin="1"/>
    <cellStyle name="20% - Accent2 2" xfId="53"/>
    <cellStyle name="20% - Accent2 3" xfId="204"/>
    <cellStyle name="20% - Accent3" xfId="3" builtinId="38" customBuiltin="1"/>
    <cellStyle name="20% - Accent3 2" xfId="54"/>
    <cellStyle name="20% - Accent3 3" xfId="205"/>
    <cellStyle name="20% - Accent4" xfId="4" builtinId="42" customBuiltin="1"/>
    <cellStyle name="20% - Accent4 2" xfId="55"/>
    <cellStyle name="20% - Accent4 3" xfId="206"/>
    <cellStyle name="20% - Accent5" xfId="5" builtinId="46" customBuiltin="1"/>
    <cellStyle name="20% - Accent5 2" xfId="56"/>
    <cellStyle name="20% - Accent5 3" xfId="207"/>
    <cellStyle name="20% - Accent6" xfId="6" builtinId="50" customBuiltin="1"/>
    <cellStyle name="20% - Accent6 2" xfId="57"/>
    <cellStyle name="20% - Accent6 3" xfId="208"/>
    <cellStyle name="40% - Accent1" xfId="7" builtinId="31" customBuiltin="1"/>
    <cellStyle name="40% - Accent1 2" xfId="58"/>
    <cellStyle name="40% - Accent1 3" xfId="209"/>
    <cellStyle name="40% - Accent2" xfId="8" builtinId="35" customBuiltin="1"/>
    <cellStyle name="40% - Accent2 2" xfId="59"/>
    <cellStyle name="40% - Accent2 3" xfId="210"/>
    <cellStyle name="40% - Accent3" xfId="9" builtinId="39" customBuiltin="1"/>
    <cellStyle name="40% - Accent3 2" xfId="60"/>
    <cellStyle name="40% - Accent3 3" xfId="211"/>
    <cellStyle name="40% - Accent4" xfId="10" builtinId="43" customBuiltin="1"/>
    <cellStyle name="40% - Accent4 2" xfId="61"/>
    <cellStyle name="40% - Accent4 3" xfId="212"/>
    <cellStyle name="40% - Accent5" xfId="11" builtinId="47" customBuiltin="1"/>
    <cellStyle name="40% - Accent5 2" xfId="62"/>
    <cellStyle name="40% - Accent5 3" xfId="213"/>
    <cellStyle name="40% - Accent6" xfId="12" builtinId="51" customBuiltin="1"/>
    <cellStyle name="40% - Accent6 2" xfId="63"/>
    <cellStyle name="40% - Accent6 3" xfId="214"/>
    <cellStyle name="60% - Accent1" xfId="13" builtinId="32" customBuiltin="1"/>
    <cellStyle name="60% - Accent1 2" xfId="64"/>
    <cellStyle name="60% - Accent1 3" xfId="215"/>
    <cellStyle name="60% - Accent2" xfId="14" builtinId="36" customBuiltin="1"/>
    <cellStyle name="60% - Accent2 2" xfId="65"/>
    <cellStyle name="60% - Accent2 3" xfId="216"/>
    <cellStyle name="60% - Accent3" xfId="15" builtinId="40" customBuiltin="1"/>
    <cellStyle name="60% - Accent3 2" xfId="66"/>
    <cellStyle name="60% - Accent3 3" xfId="217"/>
    <cellStyle name="60% - Accent4" xfId="16" builtinId="44" customBuiltin="1"/>
    <cellStyle name="60% - Accent4 2" xfId="67"/>
    <cellStyle name="60% - Accent4 3" xfId="218"/>
    <cellStyle name="60% - Accent5" xfId="17" builtinId="48" customBuiltin="1"/>
    <cellStyle name="60% - Accent5 2" xfId="68"/>
    <cellStyle name="60% - Accent5 3" xfId="219"/>
    <cellStyle name="60% - Accent6" xfId="18" builtinId="52" customBuiltin="1"/>
    <cellStyle name="60% - Accent6 2" xfId="69"/>
    <cellStyle name="60% - Accent6 3" xfId="220"/>
    <cellStyle name="Accent1" xfId="19" builtinId="29" customBuiltin="1"/>
    <cellStyle name="Accent1 2" xfId="70"/>
    <cellStyle name="Accent1 3" xfId="221"/>
    <cellStyle name="Accent2" xfId="20" builtinId="33" customBuiltin="1"/>
    <cellStyle name="Accent2 2" xfId="71"/>
    <cellStyle name="Accent2 3" xfId="222"/>
    <cellStyle name="Accent3" xfId="21" builtinId="37" customBuiltin="1"/>
    <cellStyle name="Accent3 2" xfId="72"/>
    <cellStyle name="Accent3 3" xfId="223"/>
    <cellStyle name="Accent4" xfId="22" builtinId="41" customBuiltin="1"/>
    <cellStyle name="Accent4 2" xfId="73"/>
    <cellStyle name="Accent4 3" xfId="224"/>
    <cellStyle name="Accent5" xfId="47" builtinId="45" customBuiltin="1"/>
    <cellStyle name="Accent5 2" xfId="74"/>
    <cellStyle name="Accent5 3" xfId="225"/>
    <cellStyle name="Accent6" xfId="48" builtinId="49" customBuiltin="1"/>
    <cellStyle name="Accent6 2" xfId="75"/>
    <cellStyle name="Accent6 3" xfId="226"/>
    <cellStyle name="Bad" xfId="23" builtinId="27" customBuiltin="1"/>
    <cellStyle name="Bad 2" xfId="76"/>
    <cellStyle name="Bad 3" xfId="227"/>
    <cellStyle name="Calculation" xfId="24" builtinId="22" customBuiltin="1"/>
    <cellStyle name="Calculation 2" xfId="77"/>
    <cellStyle name="Calculation 2 2" xfId="473"/>
    <cellStyle name="Calculation 2 2 2" xfId="1012"/>
    <cellStyle name="Calculation 2 2 2 2" xfId="1844"/>
    <cellStyle name="Calculation 2 2 3" xfId="3119"/>
    <cellStyle name="Calculation 2 3" xfId="674"/>
    <cellStyle name="Calculation 2 3 2" xfId="1851"/>
    <cellStyle name="Calculation 2 4" xfId="2692"/>
    <cellStyle name="Calculation 3" xfId="228"/>
    <cellStyle name="Calculation 3 2" xfId="1003"/>
    <cellStyle name="Calculation 3 2 2" xfId="1436"/>
    <cellStyle name="Calculation 3 3" xfId="3114"/>
    <cellStyle name="Calculation 4" xfId="469"/>
    <cellStyle name="Calculation 4 2" xfId="1008"/>
    <cellStyle name="Calculation 4 2 2" xfId="1426"/>
    <cellStyle name="Calculation 4 3" xfId="3117"/>
    <cellStyle name="Calculation 5" xfId="675"/>
    <cellStyle name="Calculation 5 2" xfId="1849"/>
    <cellStyle name="Calculation 6" xfId="2723"/>
    <cellStyle name="Check Cell" xfId="25" builtinId="23" customBuiltin="1"/>
    <cellStyle name="Check Cell 2" xfId="78"/>
    <cellStyle name="Check Cell 3" xfId="229"/>
    <cellStyle name="Comma 2" xfId="79"/>
    <cellStyle name="Comma 2 2" xfId="80"/>
    <cellStyle name="Comma 2 2 2" xfId="2685"/>
    <cellStyle name="Comma 2 3" xfId="81"/>
    <cellStyle name="Comma 2 4" xfId="82"/>
    <cellStyle name="Comma 2 5" xfId="83"/>
    <cellStyle name="Comma 2 6" xfId="84"/>
    <cellStyle name="Comma 3" xfId="85"/>
    <cellStyle name="Comma 4" xfId="86"/>
    <cellStyle name="Currency 2" xfId="87"/>
    <cellStyle name="Excel Built-in Normal" xfId="2275"/>
    <cellStyle name="Explanatory Text" xfId="26" builtinId="53" customBuiltin="1"/>
    <cellStyle name="Explanatory Text 2" xfId="88"/>
    <cellStyle name="Explanatory Text 3" xfId="230"/>
    <cellStyle name="Good" xfId="44" builtinId="26" customBuiltin="1"/>
    <cellStyle name="Good 2" xfId="89"/>
    <cellStyle name="Good 3" xfId="231"/>
    <cellStyle name="Hea 2" xfId="90"/>
    <cellStyle name="Hea 3" xfId="244"/>
    <cellStyle name="Heading 1" xfId="27" builtinId="16" customBuiltin="1"/>
    <cellStyle name="Heading 1 2" xfId="91"/>
    <cellStyle name="Heading 1 3" xfId="232"/>
    <cellStyle name="Heading 2" xfId="28" builtinId="17" customBuiltin="1"/>
    <cellStyle name="Heading 2 2" xfId="92"/>
    <cellStyle name="Heading 2 3" xfId="233"/>
    <cellStyle name="Heading 3" xfId="29" builtinId="18" customBuiltin="1"/>
    <cellStyle name="Heading 3 2" xfId="93"/>
    <cellStyle name="Heading 3 3" xfId="234"/>
    <cellStyle name="Heading 4" xfId="30" builtinId="19" customBuiltin="1"/>
    <cellStyle name="Heading 4 2" xfId="94"/>
    <cellStyle name="Heading 4 3" xfId="235"/>
    <cellStyle name="Hyperlink 2" xfId="45"/>
    <cellStyle name="Hyperlink 2 2" xfId="95"/>
    <cellStyle name="Hyperlink_Lisad 22.02.11 II" xfId="31"/>
    <cellStyle name="Input" xfId="32" builtinId="20" customBuiltin="1"/>
    <cellStyle name="Input 2" xfId="96"/>
    <cellStyle name="Input 2 2" xfId="474"/>
    <cellStyle name="Input 2 2 2" xfId="1013"/>
    <cellStyle name="Input 2 2 2 2" xfId="1838"/>
    <cellStyle name="Input 2 2 3" xfId="3120"/>
    <cellStyle name="Input 2 3" xfId="586"/>
    <cellStyle name="Input 2 3 2" xfId="1840"/>
    <cellStyle name="Input 2 4" xfId="2780"/>
    <cellStyle name="Input 3" xfId="236"/>
    <cellStyle name="Input 3 2" xfId="1004"/>
    <cellStyle name="Input 3 2 2" xfId="1839"/>
    <cellStyle name="Input 3 3" xfId="3115"/>
    <cellStyle name="Input 4" xfId="470"/>
    <cellStyle name="Input 4 2" xfId="1009"/>
    <cellStyle name="Input 4 2 2" xfId="1842"/>
    <cellStyle name="Input 4 3" xfId="3118"/>
    <cellStyle name="Input 5" xfId="623"/>
    <cellStyle name="Input 5 2" xfId="1864"/>
    <cellStyle name="Input 6" xfId="2696"/>
    <cellStyle name="Linked Cell" xfId="33" builtinId="24" customBuiltin="1"/>
    <cellStyle name="Linked Cell 2" xfId="97"/>
    <cellStyle name="Linked Cell 3" xfId="237"/>
    <cellStyle name="Neutral" xfId="34" builtinId="28" customBuiltin="1"/>
    <cellStyle name="Neutral 2" xfId="98"/>
    <cellStyle name="Neutral 3" xfId="238"/>
    <cellStyle name="Normaallaad 2" xfId="149"/>
    <cellStyle name="Normaallaad 3" xfId="202"/>
    <cellStyle name="Normaallaad 3 2" xfId="352"/>
    <cellStyle name="Normaallaad 3 2 2" xfId="780"/>
    <cellStyle name="Normaallaad 3 2 2 2" xfId="1615"/>
    <cellStyle name="Normaallaad 3 2 2 3" xfId="2462"/>
    <cellStyle name="Normaallaad 3 2 3" xfId="1201"/>
    <cellStyle name="Normaallaad 3 2 4" xfId="2052"/>
    <cellStyle name="Normaallaad 3 2 5" xfId="2887"/>
    <cellStyle name="Normaallaad 3 3" xfId="510"/>
    <cellStyle name="Normaallaad 3 3 2" xfId="930"/>
    <cellStyle name="Normaallaad 3 3 2 2" xfId="1765"/>
    <cellStyle name="Normaallaad 3 3 2 3" xfId="2612"/>
    <cellStyle name="Normaallaad 3 3 3" xfId="1351"/>
    <cellStyle name="Normaallaad 3 3 4" xfId="2202"/>
    <cellStyle name="Normaallaad 3 3 5" xfId="3041"/>
    <cellStyle name="Normaallaad 3 4" xfId="672"/>
    <cellStyle name="Normaallaad 3 4 2" xfId="1510"/>
    <cellStyle name="Normaallaad 3 4 3" xfId="2357"/>
    <cellStyle name="Normaallaad 3 5" xfId="1096"/>
    <cellStyle name="Normaallaad 3 6" xfId="1947"/>
    <cellStyle name="Normaallaad 3 7" xfId="2779"/>
    <cellStyle name="Normaallaad 4" xfId="2687"/>
    <cellStyle name="Normal" xfId="0" builtinId="0"/>
    <cellStyle name="Normal 10" xfId="146"/>
    <cellStyle name="Normal 10 10" xfId="2726"/>
    <cellStyle name="Normal 10 2" xfId="275"/>
    <cellStyle name="Normal 10 2 2" xfId="381"/>
    <cellStyle name="Normal 10 2 2 2" xfId="809"/>
    <cellStyle name="Normal 10 2 2 2 2" xfId="1644"/>
    <cellStyle name="Normal 10 2 2 2 3" xfId="2491"/>
    <cellStyle name="Normal 10 2 2 3" xfId="1230"/>
    <cellStyle name="Normal 10 2 2 4" xfId="2081"/>
    <cellStyle name="Normal 10 2 2 5" xfId="2916"/>
    <cellStyle name="Normal 10 2 3" xfId="539"/>
    <cellStyle name="Normal 10 2 3 2" xfId="959"/>
    <cellStyle name="Normal 10 2 3 2 2" xfId="1794"/>
    <cellStyle name="Normal 10 2 3 2 3" xfId="2641"/>
    <cellStyle name="Normal 10 2 3 3" xfId="1380"/>
    <cellStyle name="Normal 10 2 3 4" xfId="2231"/>
    <cellStyle name="Normal 10 2 3 5" xfId="3070"/>
    <cellStyle name="Normal 10 2 4" xfId="704"/>
    <cellStyle name="Normal 10 2 4 2" xfId="1539"/>
    <cellStyle name="Normal 10 2 4 3" xfId="2386"/>
    <cellStyle name="Normal 10 2 5" xfId="1125"/>
    <cellStyle name="Normal 10 2 6" xfId="1976"/>
    <cellStyle name="Normal 10 2 7" xfId="2811"/>
    <cellStyle name="Normal 10 3" xfId="309"/>
    <cellStyle name="Normal 10 3 2" xfId="414"/>
    <cellStyle name="Normal 10 3 2 2" xfId="842"/>
    <cellStyle name="Normal 10 3 2 2 2" xfId="1677"/>
    <cellStyle name="Normal 10 3 2 2 3" xfId="2524"/>
    <cellStyle name="Normal 10 3 2 3" xfId="1263"/>
    <cellStyle name="Normal 10 3 2 4" xfId="2114"/>
    <cellStyle name="Normal 10 3 2 5" xfId="2949"/>
    <cellStyle name="Normal 10 3 3" xfId="572"/>
    <cellStyle name="Normal 10 3 3 2" xfId="992"/>
    <cellStyle name="Normal 10 3 3 2 2" xfId="1827"/>
    <cellStyle name="Normal 10 3 3 2 3" xfId="2674"/>
    <cellStyle name="Normal 10 3 3 3" xfId="1413"/>
    <cellStyle name="Normal 10 3 3 4" xfId="2264"/>
    <cellStyle name="Normal 10 3 3 5" xfId="3103"/>
    <cellStyle name="Normal 10 3 4" xfId="737"/>
    <cellStyle name="Normal 10 3 4 2" xfId="1572"/>
    <cellStyle name="Normal 10 3 4 3" xfId="2419"/>
    <cellStyle name="Normal 10 3 5" xfId="1158"/>
    <cellStyle name="Normal 10 3 6" xfId="2009"/>
    <cellStyle name="Normal 10 3 7" xfId="2844"/>
    <cellStyle name="Normal 10 4" xfId="197"/>
    <cellStyle name="Normal 10 4 2" xfId="505"/>
    <cellStyle name="Normal 10 4 2 2" xfId="925"/>
    <cellStyle name="Normal 10 4 2 2 2" xfId="1760"/>
    <cellStyle name="Normal 10 4 2 2 3" xfId="2607"/>
    <cellStyle name="Normal 10 4 2 3" xfId="1346"/>
    <cellStyle name="Normal 10 4 2 4" xfId="2197"/>
    <cellStyle name="Normal 10 4 2 5" xfId="3036"/>
    <cellStyle name="Normal 10 4 3" xfId="667"/>
    <cellStyle name="Normal 10 4 3 2" xfId="1505"/>
    <cellStyle name="Normal 10 4 3 3" xfId="2352"/>
    <cellStyle name="Normal 10 4 4" xfId="1091"/>
    <cellStyle name="Normal 10 4 5" xfId="1942"/>
    <cellStyle name="Normal 10 4 6" xfId="2774"/>
    <cellStyle name="Normal 10 5" xfId="347"/>
    <cellStyle name="Normal 10 5 2" xfId="775"/>
    <cellStyle name="Normal 10 5 2 2" xfId="1610"/>
    <cellStyle name="Normal 10 5 2 3" xfId="2457"/>
    <cellStyle name="Normal 10 5 3" xfId="1196"/>
    <cellStyle name="Normal 10 5 4" xfId="2047"/>
    <cellStyle name="Normal 10 5 5" xfId="2882"/>
    <cellStyle name="Normal 10 6" xfId="452"/>
    <cellStyle name="Normal 10 6 2" xfId="880"/>
    <cellStyle name="Normal 10 6 2 2" xfId="1715"/>
    <cellStyle name="Normal 10 6 2 3" xfId="2562"/>
    <cellStyle name="Normal 10 6 3" xfId="1301"/>
    <cellStyle name="Normal 10 6 4" xfId="2152"/>
    <cellStyle name="Normal 10 6 5" xfId="2987"/>
    <cellStyle name="Normal 10 7" xfId="618"/>
    <cellStyle name="Normal 10 7 2" xfId="1457"/>
    <cellStyle name="Normal 10 7 3" xfId="2305"/>
    <cellStyle name="Normal 10 8" xfId="1044"/>
    <cellStyle name="Normal 10 9" xfId="1895"/>
    <cellStyle name="Normal 11" xfId="147"/>
    <cellStyle name="Normal 11 10" xfId="2727"/>
    <cellStyle name="Normal 11 2" xfId="276"/>
    <cellStyle name="Normal 11 2 2" xfId="382"/>
    <cellStyle name="Normal 11 2 2 2" xfId="810"/>
    <cellStyle name="Normal 11 2 2 2 2" xfId="1645"/>
    <cellStyle name="Normal 11 2 2 2 3" xfId="2492"/>
    <cellStyle name="Normal 11 2 2 3" xfId="1231"/>
    <cellStyle name="Normal 11 2 2 4" xfId="2082"/>
    <cellStyle name="Normal 11 2 2 5" xfId="2917"/>
    <cellStyle name="Normal 11 2 3" xfId="540"/>
    <cellStyle name="Normal 11 2 3 2" xfId="960"/>
    <cellStyle name="Normal 11 2 3 2 2" xfId="1795"/>
    <cellStyle name="Normal 11 2 3 2 3" xfId="2642"/>
    <cellStyle name="Normal 11 2 3 3" xfId="1381"/>
    <cellStyle name="Normal 11 2 3 4" xfId="2232"/>
    <cellStyle name="Normal 11 2 3 5" xfId="3071"/>
    <cellStyle name="Normal 11 2 4" xfId="705"/>
    <cellStyle name="Normal 11 2 4 2" xfId="1540"/>
    <cellStyle name="Normal 11 2 4 3" xfId="2387"/>
    <cellStyle name="Normal 11 2 5" xfId="1126"/>
    <cellStyle name="Normal 11 2 6" xfId="1977"/>
    <cellStyle name="Normal 11 2 7" xfId="2812"/>
    <cellStyle name="Normal 11 3" xfId="310"/>
    <cellStyle name="Normal 11 3 2" xfId="415"/>
    <cellStyle name="Normal 11 3 2 2" xfId="843"/>
    <cellStyle name="Normal 11 3 2 2 2" xfId="1678"/>
    <cellStyle name="Normal 11 3 2 2 3" xfId="2525"/>
    <cellStyle name="Normal 11 3 2 3" xfId="1264"/>
    <cellStyle name="Normal 11 3 2 4" xfId="2115"/>
    <cellStyle name="Normal 11 3 2 5" xfId="2950"/>
    <cellStyle name="Normal 11 3 3" xfId="573"/>
    <cellStyle name="Normal 11 3 3 2" xfId="993"/>
    <cellStyle name="Normal 11 3 3 2 2" xfId="1828"/>
    <cellStyle name="Normal 11 3 3 2 3" xfId="2675"/>
    <cellStyle name="Normal 11 3 3 3" xfId="1414"/>
    <cellStyle name="Normal 11 3 3 4" xfId="2265"/>
    <cellStyle name="Normal 11 3 3 5" xfId="3104"/>
    <cellStyle name="Normal 11 3 4" xfId="738"/>
    <cellStyle name="Normal 11 3 4 2" xfId="1573"/>
    <cellStyle name="Normal 11 3 4 3" xfId="2420"/>
    <cellStyle name="Normal 11 3 5" xfId="1159"/>
    <cellStyle name="Normal 11 3 6" xfId="2010"/>
    <cellStyle name="Normal 11 3 7" xfId="2845"/>
    <cellStyle name="Normal 11 4" xfId="198"/>
    <cellStyle name="Normal 11 4 2" xfId="506"/>
    <cellStyle name="Normal 11 4 2 2" xfId="926"/>
    <cellStyle name="Normal 11 4 2 2 2" xfId="1761"/>
    <cellStyle name="Normal 11 4 2 2 3" xfId="2608"/>
    <cellStyle name="Normal 11 4 2 3" xfId="1347"/>
    <cellStyle name="Normal 11 4 2 4" xfId="2198"/>
    <cellStyle name="Normal 11 4 2 5" xfId="3037"/>
    <cellStyle name="Normal 11 4 3" xfId="668"/>
    <cellStyle name="Normal 11 4 3 2" xfId="1506"/>
    <cellStyle name="Normal 11 4 3 3" xfId="2353"/>
    <cellStyle name="Normal 11 4 4" xfId="1092"/>
    <cellStyle name="Normal 11 4 5" xfId="1943"/>
    <cellStyle name="Normal 11 4 6" xfId="2775"/>
    <cellStyle name="Normal 11 5" xfId="348"/>
    <cellStyle name="Normal 11 5 2" xfId="776"/>
    <cellStyle name="Normal 11 5 2 2" xfId="1611"/>
    <cellStyle name="Normal 11 5 2 3" xfId="2458"/>
    <cellStyle name="Normal 11 5 3" xfId="1197"/>
    <cellStyle name="Normal 11 5 4" xfId="2048"/>
    <cellStyle name="Normal 11 5 5" xfId="2883"/>
    <cellStyle name="Normal 11 6" xfId="453"/>
    <cellStyle name="Normal 11 6 2" xfId="881"/>
    <cellStyle name="Normal 11 6 2 2" xfId="1716"/>
    <cellStyle name="Normal 11 6 2 3" xfId="2563"/>
    <cellStyle name="Normal 11 6 3" xfId="1302"/>
    <cellStyle name="Normal 11 6 4" xfId="2153"/>
    <cellStyle name="Normal 11 6 5" xfId="2988"/>
    <cellStyle name="Normal 11 7" xfId="619"/>
    <cellStyle name="Normal 11 7 2" xfId="1458"/>
    <cellStyle name="Normal 11 7 3" xfId="2306"/>
    <cellStyle name="Normal 11 8" xfId="1045"/>
    <cellStyle name="Normal 11 9" xfId="1896"/>
    <cellStyle name="Normal 12" xfId="150"/>
    <cellStyle name="Normal 12 2" xfId="155"/>
    <cellStyle name="Normal 12 2 2" xfId="457"/>
    <cellStyle name="Normal 12 2 2 2" xfId="885"/>
    <cellStyle name="Normal 12 2 2 2 2" xfId="1720"/>
    <cellStyle name="Normal 12 2 2 2 3" xfId="2567"/>
    <cellStyle name="Normal 12 2 2 3" xfId="1306"/>
    <cellStyle name="Normal 12 2 2 4" xfId="2157"/>
    <cellStyle name="Normal 12 2 2 5" xfId="2992"/>
    <cellStyle name="Normal 12 2 3" xfId="625"/>
    <cellStyle name="Normal 12 2 3 2" xfId="1463"/>
    <cellStyle name="Normal 12 2 3 3" xfId="2310"/>
    <cellStyle name="Normal 12 2 4" xfId="1049"/>
    <cellStyle name="Normal 12 2 5" xfId="1900"/>
    <cellStyle name="Normal 12 2 6" xfId="2732"/>
    <cellStyle name="Normal 13" xfId="2304"/>
    <cellStyle name="Normal 13 2" xfId="148"/>
    <cellStyle name="Normal 13 2 2" xfId="158"/>
    <cellStyle name="Normal 13 2 2 2" xfId="460"/>
    <cellStyle name="Normal 13 2 2 2 2" xfId="888"/>
    <cellStyle name="Normal 13 2 2 2 2 2" xfId="1723"/>
    <cellStyle name="Normal 13 2 2 2 2 3" xfId="2570"/>
    <cellStyle name="Normal 13 2 2 2 3" xfId="1309"/>
    <cellStyle name="Normal 13 2 2 2 4" xfId="2160"/>
    <cellStyle name="Normal 13 2 2 2 5" xfId="2995"/>
    <cellStyle name="Normal 13 2 2 3" xfId="628"/>
    <cellStyle name="Normal 13 2 2 3 2" xfId="1466"/>
    <cellStyle name="Normal 13 2 2 3 3" xfId="2313"/>
    <cellStyle name="Normal 13 2 2 4" xfId="1052"/>
    <cellStyle name="Normal 13 2 2 5" xfId="1903"/>
    <cellStyle name="Normal 13 2 2 6" xfId="2735"/>
    <cellStyle name="Normal 14" xfId="2686"/>
    <cellStyle name="Normal 14 2" xfId="279"/>
    <cellStyle name="Normal 14 2 2" xfId="314"/>
    <cellStyle name="Normal 14 2 2 2" xfId="419"/>
    <cellStyle name="Normal 14 2 2 2 2" xfId="847"/>
    <cellStyle name="Normal 14 2 2 2 2 2" xfId="1682"/>
    <cellStyle name="Normal 14 2 2 2 2 3" xfId="2529"/>
    <cellStyle name="Normal 14 2 2 2 3" xfId="1268"/>
    <cellStyle name="Normal 14 2 2 2 4" xfId="2119"/>
    <cellStyle name="Normal 14 2 2 2 5" xfId="2954"/>
    <cellStyle name="Normal 14 2 2 3" xfId="577"/>
    <cellStyle name="Normal 14 2 2 3 2" xfId="997"/>
    <cellStyle name="Normal 14 2 2 3 2 2" xfId="1832"/>
    <cellStyle name="Normal 14 2 2 3 2 3" xfId="2679"/>
    <cellStyle name="Normal 14 2 2 3 3" xfId="1418"/>
    <cellStyle name="Normal 14 2 2 3 4" xfId="2269"/>
    <cellStyle name="Normal 14 2 2 3 5" xfId="3108"/>
    <cellStyle name="Normal 14 2 2 4" xfId="742"/>
    <cellStyle name="Normal 14 2 2 4 2" xfId="1577"/>
    <cellStyle name="Normal 14 2 2 4 3" xfId="2424"/>
    <cellStyle name="Normal 14 2 2 5" xfId="1163"/>
    <cellStyle name="Normal 14 2 2 6" xfId="2014"/>
    <cellStyle name="Normal 14 2 2 7" xfId="2849"/>
    <cellStyle name="Normal 14 2 3" xfId="165"/>
    <cellStyle name="Normal 14 2 3 2" xfId="317"/>
    <cellStyle name="Normal 14 2 3 2 2" xfId="580"/>
    <cellStyle name="Normal 14 2 3 2 2 2" xfId="1000"/>
    <cellStyle name="Normal 14 2 3 2 2 2 2" xfId="1835"/>
    <cellStyle name="Normal 14 2 3 2 2 2 3" xfId="2682"/>
    <cellStyle name="Normal 14 2 3 2 2 3" xfId="1421"/>
    <cellStyle name="Normal 14 2 3 2 2 4" xfId="2272"/>
    <cellStyle name="Normal 14 2 3 2 2 5" xfId="3111"/>
    <cellStyle name="Normal 14 2 3 2 3" xfId="745"/>
    <cellStyle name="Normal 14 2 3 2 3 2" xfId="1580"/>
    <cellStyle name="Normal 14 2 3 2 3 3" xfId="2427"/>
    <cellStyle name="Normal 14 2 3 2 4" xfId="1166"/>
    <cellStyle name="Normal 14 2 3 2 5" xfId="2017"/>
    <cellStyle name="Normal 14 2 3 2 6" xfId="2852"/>
    <cellStyle name="Normal 14 2 3 3" xfId="422"/>
    <cellStyle name="Normal 14 2 3 3 2" xfId="850"/>
    <cellStyle name="Normal 14 2 3 3 2 2" xfId="1685"/>
    <cellStyle name="Normal 14 2 3 3 2 3" xfId="2532"/>
    <cellStyle name="Normal 14 2 3 3 3" xfId="1271"/>
    <cellStyle name="Normal 14 2 3 3 4" xfId="2122"/>
    <cellStyle name="Normal 14 2 3 3 5" xfId="2957"/>
    <cellStyle name="Normal 14 2 3 4" xfId="467"/>
    <cellStyle name="Normal 14 2 3 4 2" xfId="895"/>
    <cellStyle name="Normal 14 2 3 4 2 2" xfId="1730"/>
    <cellStyle name="Normal 14 2 3 4 2 3" xfId="2577"/>
    <cellStyle name="Normal 14 2 3 4 3" xfId="1316"/>
    <cellStyle name="Normal 14 2 3 4 4" xfId="2167"/>
    <cellStyle name="Normal 14 2 3 4 5" xfId="3002"/>
    <cellStyle name="Normal 14 2 3 5" xfId="635"/>
    <cellStyle name="Normal 14 2 3 5 2" xfId="1473"/>
    <cellStyle name="Normal 14 2 3 5 3" xfId="2320"/>
    <cellStyle name="Normal 14 2 3 6" xfId="1059"/>
    <cellStyle name="Normal 14 2 3 7" xfId="1910"/>
    <cellStyle name="Normal 14 2 3 8" xfId="2742"/>
    <cellStyle name="Normal 14 2 4" xfId="384"/>
    <cellStyle name="Normal 14 2 4 2" xfId="812"/>
    <cellStyle name="Normal 14 2 4 2 2" xfId="1647"/>
    <cellStyle name="Normal 14 2 4 2 3" xfId="2494"/>
    <cellStyle name="Normal 14 2 4 3" xfId="1233"/>
    <cellStyle name="Normal 14 2 4 4" xfId="2084"/>
    <cellStyle name="Normal 14 2 4 5" xfId="2919"/>
    <cellStyle name="Normal 14 2 5" xfId="542"/>
    <cellStyle name="Normal 14 2 5 2" xfId="962"/>
    <cellStyle name="Normal 14 2 5 2 2" xfId="1797"/>
    <cellStyle name="Normal 14 2 5 2 3" xfId="2644"/>
    <cellStyle name="Normal 14 2 5 3" xfId="1383"/>
    <cellStyle name="Normal 14 2 5 4" xfId="2234"/>
    <cellStyle name="Normal 14 2 5 5" xfId="3073"/>
    <cellStyle name="Normal 14 2 6" xfId="707"/>
    <cellStyle name="Normal 14 2 6 2" xfId="1542"/>
    <cellStyle name="Normal 14 2 6 3" xfId="2389"/>
    <cellStyle name="Normal 14 2 7" xfId="1128"/>
    <cellStyle name="Normal 14 2 8" xfId="1979"/>
    <cellStyle name="Normal 14 2 9" xfId="2814"/>
    <cellStyle name="Normal 15" xfId="157"/>
    <cellStyle name="Normal 15 2" xfId="459"/>
    <cellStyle name="Normal 15 2 2" xfId="887"/>
    <cellStyle name="Normal 15 2 2 2" xfId="1722"/>
    <cellStyle name="Normal 15 2 2 3" xfId="2569"/>
    <cellStyle name="Normal 15 2 3" xfId="1308"/>
    <cellStyle name="Normal 15 2 4" xfId="2159"/>
    <cellStyle name="Normal 15 2 5" xfId="2994"/>
    <cellStyle name="Normal 15 3" xfId="627"/>
    <cellStyle name="Normal 15 3 2" xfId="1465"/>
    <cellStyle name="Normal 15 3 3" xfId="2312"/>
    <cellStyle name="Normal 15 4" xfId="1051"/>
    <cellStyle name="Normal 15 5" xfId="1902"/>
    <cellStyle name="Normal 15 6" xfId="2734"/>
    <cellStyle name="Normal 2" xfId="43"/>
    <cellStyle name="Normal 2 2" xfId="49"/>
    <cellStyle name="Normal 2 3" xfId="99"/>
    <cellStyle name="Normal 2 3 2" xfId="100"/>
    <cellStyle name="Normal 2 4" xfId="101"/>
    <cellStyle name="Normal 2 4 10" xfId="1867"/>
    <cellStyle name="Normal 2 4 11" xfId="2694"/>
    <cellStyle name="Normal 2 4 2" xfId="102"/>
    <cellStyle name="Normal 2 4 2 10" xfId="2695"/>
    <cellStyle name="Normal 2 4 2 2" xfId="248"/>
    <cellStyle name="Normal 2 4 2 2 2" xfId="354"/>
    <cellStyle name="Normal 2 4 2 2 2 2" xfId="782"/>
    <cellStyle name="Normal 2 4 2 2 2 2 2" xfId="1617"/>
    <cellStyle name="Normal 2 4 2 2 2 2 3" xfId="2464"/>
    <cellStyle name="Normal 2 4 2 2 2 3" xfId="1203"/>
    <cellStyle name="Normal 2 4 2 2 2 4" xfId="2054"/>
    <cellStyle name="Normal 2 4 2 2 2 5" xfId="2889"/>
    <cellStyle name="Normal 2 4 2 2 3" xfId="512"/>
    <cellStyle name="Normal 2 4 2 2 3 2" xfId="932"/>
    <cellStyle name="Normal 2 4 2 2 3 2 2" xfId="1767"/>
    <cellStyle name="Normal 2 4 2 2 3 2 3" xfId="2614"/>
    <cellStyle name="Normal 2 4 2 2 3 3" xfId="1353"/>
    <cellStyle name="Normal 2 4 2 2 3 4" xfId="2204"/>
    <cellStyle name="Normal 2 4 2 2 3 5" xfId="3043"/>
    <cellStyle name="Normal 2 4 2 2 4" xfId="677"/>
    <cellStyle name="Normal 2 4 2 2 4 2" xfId="1512"/>
    <cellStyle name="Normal 2 4 2 2 4 3" xfId="2359"/>
    <cellStyle name="Normal 2 4 2 2 5" xfId="1098"/>
    <cellStyle name="Normal 2 4 2 2 6" xfId="1949"/>
    <cellStyle name="Normal 2 4 2 2 7" xfId="2784"/>
    <cellStyle name="Normal 2 4 2 3" xfId="283"/>
    <cellStyle name="Normal 2 4 2 3 2" xfId="388"/>
    <cellStyle name="Normal 2 4 2 3 2 2" xfId="816"/>
    <cellStyle name="Normal 2 4 2 3 2 2 2" xfId="1651"/>
    <cellStyle name="Normal 2 4 2 3 2 2 3" xfId="2498"/>
    <cellStyle name="Normal 2 4 2 3 2 3" xfId="1237"/>
    <cellStyle name="Normal 2 4 2 3 2 4" xfId="2088"/>
    <cellStyle name="Normal 2 4 2 3 2 5" xfId="2923"/>
    <cellStyle name="Normal 2 4 2 3 3" xfId="546"/>
    <cellStyle name="Normal 2 4 2 3 3 2" xfId="966"/>
    <cellStyle name="Normal 2 4 2 3 3 2 2" xfId="1801"/>
    <cellStyle name="Normal 2 4 2 3 3 2 3" xfId="2648"/>
    <cellStyle name="Normal 2 4 2 3 3 3" xfId="1387"/>
    <cellStyle name="Normal 2 4 2 3 3 4" xfId="2238"/>
    <cellStyle name="Normal 2 4 2 3 3 5" xfId="3077"/>
    <cellStyle name="Normal 2 4 2 3 4" xfId="711"/>
    <cellStyle name="Normal 2 4 2 3 4 2" xfId="1546"/>
    <cellStyle name="Normal 2 4 2 3 4 3" xfId="2393"/>
    <cellStyle name="Normal 2 4 2 3 5" xfId="1132"/>
    <cellStyle name="Normal 2 4 2 3 6" xfId="1983"/>
    <cellStyle name="Normal 2 4 2 3 7" xfId="2818"/>
    <cellStyle name="Normal 2 4 2 4" xfId="170"/>
    <cellStyle name="Normal 2 4 2 4 2" xfId="476"/>
    <cellStyle name="Normal 2 4 2 4 2 2" xfId="898"/>
    <cellStyle name="Normal 2 4 2 4 2 2 2" xfId="1733"/>
    <cellStyle name="Normal 2 4 2 4 2 2 3" xfId="2580"/>
    <cellStyle name="Normal 2 4 2 4 2 3" xfId="1319"/>
    <cellStyle name="Normal 2 4 2 4 2 4" xfId="2170"/>
    <cellStyle name="Normal 2 4 2 4 2 5" xfId="3007"/>
    <cellStyle name="Normal 2 4 2 4 3" xfId="640"/>
    <cellStyle name="Normal 2 4 2 4 3 2" xfId="1478"/>
    <cellStyle name="Normal 2 4 2 4 3 3" xfId="2325"/>
    <cellStyle name="Normal 2 4 2 4 4" xfId="1064"/>
    <cellStyle name="Normal 2 4 2 4 5" xfId="1915"/>
    <cellStyle name="Normal 2 4 2 4 6" xfId="2747"/>
    <cellStyle name="Normal 2 4 2 5" xfId="320"/>
    <cellStyle name="Normal 2 4 2 5 2" xfId="748"/>
    <cellStyle name="Normal 2 4 2 5 2 2" xfId="1583"/>
    <cellStyle name="Normal 2 4 2 5 2 3" xfId="2430"/>
    <cellStyle name="Normal 2 4 2 5 3" xfId="1169"/>
    <cellStyle name="Normal 2 4 2 5 4" xfId="2020"/>
    <cellStyle name="Normal 2 4 2 5 5" xfId="2855"/>
    <cellStyle name="Normal 2 4 2 6" xfId="425"/>
    <cellStyle name="Normal 2 4 2 6 2" xfId="853"/>
    <cellStyle name="Normal 2 4 2 6 2 2" xfId="1688"/>
    <cellStyle name="Normal 2 4 2 6 2 3" xfId="2535"/>
    <cellStyle name="Normal 2 4 2 6 3" xfId="1274"/>
    <cellStyle name="Normal 2 4 2 6 4" xfId="2125"/>
    <cellStyle name="Normal 2 4 2 6 5" xfId="2960"/>
    <cellStyle name="Normal 2 4 2 7" xfId="588"/>
    <cellStyle name="Normal 2 4 2 7 2" xfId="1428"/>
    <cellStyle name="Normal 2 4 2 7 3" xfId="2277"/>
    <cellStyle name="Normal 2 4 2 8" xfId="1017"/>
    <cellStyle name="Normal 2 4 2 9" xfId="1868"/>
    <cellStyle name="Normal 2 4 3" xfId="247"/>
    <cellStyle name="Normal 2 4 3 2" xfId="353"/>
    <cellStyle name="Normal 2 4 3 2 2" xfId="781"/>
    <cellStyle name="Normal 2 4 3 2 2 2" xfId="1616"/>
    <cellStyle name="Normal 2 4 3 2 2 3" xfId="2463"/>
    <cellStyle name="Normal 2 4 3 2 3" xfId="1202"/>
    <cellStyle name="Normal 2 4 3 2 4" xfId="2053"/>
    <cellStyle name="Normal 2 4 3 2 5" xfId="2888"/>
    <cellStyle name="Normal 2 4 3 3" xfId="511"/>
    <cellStyle name="Normal 2 4 3 3 2" xfId="931"/>
    <cellStyle name="Normal 2 4 3 3 2 2" xfId="1766"/>
    <cellStyle name="Normal 2 4 3 3 2 3" xfId="2613"/>
    <cellStyle name="Normal 2 4 3 3 3" xfId="1352"/>
    <cellStyle name="Normal 2 4 3 3 4" xfId="2203"/>
    <cellStyle name="Normal 2 4 3 3 5" xfId="3042"/>
    <cellStyle name="Normal 2 4 3 4" xfId="676"/>
    <cellStyle name="Normal 2 4 3 4 2" xfId="1511"/>
    <cellStyle name="Normal 2 4 3 4 3" xfId="2358"/>
    <cellStyle name="Normal 2 4 3 5" xfId="1097"/>
    <cellStyle name="Normal 2 4 3 6" xfId="1948"/>
    <cellStyle name="Normal 2 4 3 7" xfId="2783"/>
    <cellStyle name="Normal 2 4 4" xfId="282"/>
    <cellStyle name="Normal 2 4 4 2" xfId="387"/>
    <cellStyle name="Normal 2 4 4 2 2" xfId="815"/>
    <cellStyle name="Normal 2 4 4 2 2 2" xfId="1650"/>
    <cellStyle name="Normal 2 4 4 2 2 3" xfId="2497"/>
    <cellStyle name="Normal 2 4 4 2 3" xfId="1236"/>
    <cellStyle name="Normal 2 4 4 2 4" xfId="2087"/>
    <cellStyle name="Normal 2 4 4 2 5" xfId="2922"/>
    <cellStyle name="Normal 2 4 4 3" xfId="545"/>
    <cellStyle name="Normal 2 4 4 3 2" xfId="965"/>
    <cellStyle name="Normal 2 4 4 3 2 2" xfId="1800"/>
    <cellStyle name="Normal 2 4 4 3 2 3" xfId="2647"/>
    <cellStyle name="Normal 2 4 4 3 3" xfId="1386"/>
    <cellStyle name="Normal 2 4 4 3 4" xfId="2237"/>
    <cellStyle name="Normal 2 4 4 3 5" xfId="3076"/>
    <cellStyle name="Normal 2 4 4 4" xfId="710"/>
    <cellStyle name="Normal 2 4 4 4 2" xfId="1545"/>
    <cellStyle name="Normal 2 4 4 4 3" xfId="2392"/>
    <cellStyle name="Normal 2 4 4 5" xfId="1131"/>
    <cellStyle name="Normal 2 4 4 6" xfId="1982"/>
    <cellStyle name="Normal 2 4 4 7" xfId="2817"/>
    <cellStyle name="Normal 2 4 5" xfId="169"/>
    <cellStyle name="Normal 2 4 5 2" xfId="475"/>
    <cellStyle name="Normal 2 4 5 2 2" xfId="897"/>
    <cellStyle name="Normal 2 4 5 2 2 2" xfId="1732"/>
    <cellStyle name="Normal 2 4 5 2 2 3" xfId="2579"/>
    <cellStyle name="Normal 2 4 5 2 3" xfId="1318"/>
    <cellStyle name="Normal 2 4 5 2 4" xfId="2169"/>
    <cellStyle name="Normal 2 4 5 2 5" xfId="3006"/>
    <cellStyle name="Normal 2 4 5 3" xfId="639"/>
    <cellStyle name="Normal 2 4 5 3 2" xfId="1477"/>
    <cellStyle name="Normal 2 4 5 3 3" xfId="2324"/>
    <cellStyle name="Normal 2 4 5 4" xfId="1063"/>
    <cellStyle name="Normal 2 4 5 5" xfId="1914"/>
    <cellStyle name="Normal 2 4 5 6" xfId="2746"/>
    <cellStyle name="Normal 2 4 6" xfId="319"/>
    <cellStyle name="Normal 2 4 6 2" xfId="747"/>
    <cellStyle name="Normal 2 4 6 2 2" xfId="1582"/>
    <cellStyle name="Normal 2 4 6 2 3" xfId="2429"/>
    <cellStyle name="Normal 2 4 6 3" xfId="1168"/>
    <cellStyle name="Normal 2 4 6 4" xfId="2019"/>
    <cellStyle name="Normal 2 4 6 5" xfId="2854"/>
    <cellStyle name="Normal 2 4 7" xfId="424"/>
    <cellStyle name="Normal 2 4 7 2" xfId="852"/>
    <cellStyle name="Normal 2 4 7 2 2" xfId="1687"/>
    <cellStyle name="Normal 2 4 7 2 3" xfId="2534"/>
    <cellStyle name="Normal 2 4 7 3" xfId="1273"/>
    <cellStyle name="Normal 2 4 7 4" xfId="2124"/>
    <cellStyle name="Normal 2 4 7 5" xfId="2959"/>
    <cellStyle name="Normal 2 4 8" xfId="587"/>
    <cellStyle name="Normal 2 4 8 2" xfId="1427"/>
    <cellStyle name="Normal 2 4 8 3" xfId="2276"/>
    <cellStyle name="Normal 2 4 9" xfId="1016"/>
    <cellStyle name="Normal 2 5" xfId="103"/>
    <cellStyle name="Normal 2 6" xfId="104"/>
    <cellStyle name="Normal 2 8" xfId="278"/>
    <cellStyle name="Normal 2 8 2" xfId="383"/>
    <cellStyle name="Normal 2 8 2 2" xfId="811"/>
    <cellStyle name="Normal 2 8 2 2 2" xfId="1646"/>
    <cellStyle name="Normal 2 8 2 2 3" xfId="2493"/>
    <cellStyle name="Normal 2 8 2 3" xfId="1232"/>
    <cellStyle name="Normal 2 8 2 4" xfId="2083"/>
    <cellStyle name="Normal 2 8 2 5" xfId="2918"/>
    <cellStyle name="Normal 2 8 3" xfId="541"/>
    <cellStyle name="Normal 2 8 3 2" xfId="961"/>
    <cellStyle name="Normal 2 8 3 2 2" xfId="1796"/>
    <cellStyle name="Normal 2 8 3 2 3" xfId="2643"/>
    <cellStyle name="Normal 2 8 3 3" xfId="1382"/>
    <cellStyle name="Normal 2 8 3 4" xfId="2233"/>
    <cellStyle name="Normal 2 8 3 5" xfId="3072"/>
    <cellStyle name="Normal 2 8 4" xfId="706"/>
    <cellStyle name="Normal 2 8 4 2" xfId="1541"/>
    <cellStyle name="Normal 2 8 4 3" xfId="2388"/>
    <cellStyle name="Normal 2 8 5" xfId="1127"/>
    <cellStyle name="Normal 2 8 6" xfId="1978"/>
    <cellStyle name="Normal 2 8 7" xfId="2813"/>
    <cellStyle name="Normal 3" xfId="50"/>
    <cellStyle name="Normal 3 10" xfId="105"/>
    <cellStyle name="Normal 3 10 10" xfId="1869"/>
    <cellStyle name="Normal 3 10 11" xfId="2697"/>
    <cellStyle name="Normal 3 10 2" xfId="106"/>
    <cellStyle name="Normal 3 10 2 10" xfId="2698"/>
    <cellStyle name="Normal 3 10 2 2" xfId="250"/>
    <cellStyle name="Normal 3 10 2 2 2" xfId="356"/>
    <cellStyle name="Normal 3 10 2 2 2 2" xfId="784"/>
    <cellStyle name="Normal 3 10 2 2 2 2 2" xfId="1619"/>
    <cellStyle name="Normal 3 10 2 2 2 2 3" xfId="2466"/>
    <cellStyle name="Normal 3 10 2 2 2 3" xfId="1205"/>
    <cellStyle name="Normal 3 10 2 2 2 4" xfId="2056"/>
    <cellStyle name="Normal 3 10 2 2 2 5" xfId="2891"/>
    <cellStyle name="Normal 3 10 2 2 3" xfId="514"/>
    <cellStyle name="Normal 3 10 2 2 3 2" xfId="934"/>
    <cellStyle name="Normal 3 10 2 2 3 2 2" xfId="1769"/>
    <cellStyle name="Normal 3 10 2 2 3 2 3" xfId="2616"/>
    <cellStyle name="Normal 3 10 2 2 3 3" xfId="1355"/>
    <cellStyle name="Normal 3 10 2 2 3 4" xfId="2206"/>
    <cellStyle name="Normal 3 10 2 2 3 5" xfId="3045"/>
    <cellStyle name="Normal 3 10 2 2 4" xfId="679"/>
    <cellStyle name="Normal 3 10 2 2 4 2" xfId="1514"/>
    <cellStyle name="Normal 3 10 2 2 4 3" xfId="2361"/>
    <cellStyle name="Normal 3 10 2 2 5" xfId="1100"/>
    <cellStyle name="Normal 3 10 2 2 6" xfId="1951"/>
    <cellStyle name="Normal 3 10 2 2 7" xfId="2786"/>
    <cellStyle name="Normal 3 10 2 3" xfId="285"/>
    <cellStyle name="Normal 3 10 2 3 2" xfId="390"/>
    <cellStyle name="Normal 3 10 2 3 2 2" xfId="818"/>
    <cellStyle name="Normal 3 10 2 3 2 2 2" xfId="1653"/>
    <cellStyle name="Normal 3 10 2 3 2 2 3" xfId="2500"/>
    <cellStyle name="Normal 3 10 2 3 2 3" xfId="1239"/>
    <cellStyle name="Normal 3 10 2 3 2 4" xfId="2090"/>
    <cellStyle name="Normal 3 10 2 3 2 5" xfId="2925"/>
    <cellStyle name="Normal 3 10 2 3 3" xfId="548"/>
    <cellStyle name="Normal 3 10 2 3 3 2" xfId="968"/>
    <cellStyle name="Normal 3 10 2 3 3 2 2" xfId="1803"/>
    <cellStyle name="Normal 3 10 2 3 3 2 3" xfId="2650"/>
    <cellStyle name="Normal 3 10 2 3 3 3" xfId="1389"/>
    <cellStyle name="Normal 3 10 2 3 3 4" xfId="2240"/>
    <cellStyle name="Normal 3 10 2 3 3 5" xfId="3079"/>
    <cellStyle name="Normal 3 10 2 3 4" xfId="713"/>
    <cellStyle name="Normal 3 10 2 3 4 2" xfId="1548"/>
    <cellStyle name="Normal 3 10 2 3 4 3" xfId="2395"/>
    <cellStyle name="Normal 3 10 2 3 5" xfId="1134"/>
    <cellStyle name="Normal 3 10 2 3 6" xfId="1985"/>
    <cellStyle name="Normal 3 10 2 3 7" xfId="2820"/>
    <cellStyle name="Normal 3 10 2 4" xfId="172"/>
    <cellStyle name="Normal 3 10 2 4 2" xfId="478"/>
    <cellStyle name="Normal 3 10 2 4 2 2" xfId="900"/>
    <cellStyle name="Normal 3 10 2 4 2 2 2" xfId="1735"/>
    <cellStyle name="Normal 3 10 2 4 2 2 3" xfId="2582"/>
    <cellStyle name="Normal 3 10 2 4 2 3" xfId="1321"/>
    <cellStyle name="Normal 3 10 2 4 2 4" xfId="2172"/>
    <cellStyle name="Normal 3 10 2 4 2 5" xfId="3009"/>
    <cellStyle name="Normal 3 10 2 4 3" xfId="642"/>
    <cellStyle name="Normal 3 10 2 4 3 2" xfId="1480"/>
    <cellStyle name="Normal 3 10 2 4 3 3" xfId="2327"/>
    <cellStyle name="Normal 3 10 2 4 4" xfId="1066"/>
    <cellStyle name="Normal 3 10 2 4 5" xfId="1917"/>
    <cellStyle name="Normal 3 10 2 4 6" xfId="2749"/>
    <cellStyle name="Normal 3 10 2 5" xfId="322"/>
    <cellStyle name="Normal 3 10 2 5 2" xfId="750"/>
    <cellStyle name="Normal 3 10 2 5 2 2" xfId="1585"/>
    <cellStyle name="Normal 3 10 2 5 2 3" xfId="2432"/>
    <cellStyle name="Normal 3 10 2 5 3" xfId="1171"/>
    <cellStyle name="Normal 3 10 2 5 4" xfId="2022"/>
    <cellStyle name="Normal 3 10 2 5 5" xfId="2857"/>
    <cellStyle name="Normal 3 10 2 6" xfId="427"/>
    <cellStyle name="Normal 3 10 2 6 2" xfId="855"/>
    <cellStyle name="Normal 3 10 2 6 2 2" xfId="1690"/>
    <cellStyle name="Normal 3 10 2 6 2 3" xfId="2537"/>
    <cellStyle name="Normal 3 10 2 6 3" xfId="1276"/>
    <cellStyle name="Normal 3 10 2 6 4" xfId="2127"/>
    <cellStyle name="Normal 3 10 2 6 5" xfId="2962"/>
    <cellStyle name="Normal 3 10 2 7" xfId="590"/>
    <cellStyle name="Normal 3 10 2 7 2" xfId="1430"/>
    <cellStyle name="Normal 3 10 2 7 3" xfId="2279"/>
    <cellStyle name="Normal 3 10 2 8" xfId="1019"/>
    <cellStyle name="Normal 3 10 2 9" xfId="1870"/>
    <cellStyle name="Normal 3 10 3" xfId="249"/>
    <cellStyle name="Normal 3 10 3 2" xfId="355"/>
    <cellStyle name="Normal 3 10 3 2 2" xfId="783"/>
    <cellStyle name="Normal 3 10 3 2 2 2" xfId="1618"/>
    <cellStyle name="Normal 3 10 3 2 2 3" xfId="2465"/>
    <cellStyle name="Normal 3 10 3 2 3" xfId="1204"/>
    <cellStyle name="Normal 3 10 3 2 4" xfId="2055"/>
    <cellStyle name="Normal 3 10 3 2 5" xfId="2890"/>
    <cellStyle name="Normal 3 10 3 3" xfId="513"/>
    <cellStyle name="Normal 3 10 3 3 2" xfId="933"/>
    <cellStyle name="Normal 3 10 3 3 2 2" xfId="1768"/>
    <cellStyle name="Normal 3 10 3 3 2 3" xfId="2615"/>
    <cellStyle name="Normal 3 10 3 3 3" xfId="1354"/>
    <cellStyle name="Normal 3 10 3 3 4" xfId="2205"/>
    <cellStyle name="Normal 3 10 3 3 5" xfId="3044"/>
    <cellStyle name="Normal 3 10 3 4" xfId="678"/>
    <cellStyle name="Normal 3 10 3 4 2" xfId="1513"/>
    <cellStyle name="Normal 3 10 3 4 3" xfId="2360"/>
    <cellStyle name="Normal 3 10 3 5" xfId="1099"/>
    <cellStyle name="Normal 3 10 3 6" xfId="1950"/>
    <cellStyle name="Normal 3 10 3 7" xfId="2785"/>
    <cellStyle name="Normal 3 10 4" xfId="284"/>
    <cellStyle name="Normal 3 10 4 2" xfId="389"/>
    <cellStyle name="Normal 3 10 4 2 2" xfId="817"/>
    <cellStyle name="Normal 3 10 4 2 2 2" xfId="1652"/>
    <cellStyle name="Normal 3 10 4 2 2 3" xfId="2499"/>
    <cellStyle name="Normal 3 10 4 2 3" xfId="1238"/>
    <cellStyle name="Normal 3 10 4 2 4" xfId="2089"/>
    <cellStyle name="Normal 3 10 4 2 5" xfId="2924"/>
    <cellStyle name="Normal 3 10 4 3" xfId="547"/>
    <cellStyle name="Normal 3 10 4 3 2" xfId="967"/>
    <cellStyle name="Normal 3 10 4 3 2 2" xfId="1802"/>
    <cellStyle name="Normal 3 10 4 3 2 3" xfId="2649"/>
    <cellStyle name="Normal 3 10 4 3 3" xfId="1388"/>
    <cellStyle name="Normal 3 10 4 3 4" xfId="2239"/>
    <cellStyle name="Normal 3 10 4 3 5" xfId="3078"/>
    <cellStyle name="Normal 3 10 4 4" xfId="712"/>
    <cellStyle name="Normal 3 10 4 4 2" xfId="1547"/>
    <cellStyle name="Normal 3 10 4 4 3" xfId="2394"/>
    <cellStyle name="Normal 3 10 4 5" xfId="1133"/>
    <cellStyle name="Normal 3 10 4 6" xfId="1984"/>
    <cellStyle name="Normal 3 10 4 7" xfId="2819"/>
    <cellStyle name="Normal 3 10 5" xfId="171"/>
    <cellStyle name="Normal 3 10 5 2" xfId="477"/>
    <cellStyle name="Normal 3 10 5 2 2" xfId="899"/>
    <cellStyle name="Normal 3 10 5 2 2 2" xfId="1734"/>
    <cellStyle name="Normal 3 10 5 2 2 3" xfId="2581"/>
    <cellStyle name="Normal 3 10 5 2 3" xfId="1320"/>
    <cellStyle name="Normal 3 10 5 2 4" xfId="2171"/>
    <cellStyle name="Normal 3 10 5 2 5" xfId="3008"/>
    <cellStyle name="Normal 3 10 5 3" xfId="641"/>
    <cellStyle name="Normal 3 10 5 3 2" xfId="1479"/>
    <cellStyle name="Normal 3 10 5 3 3" xfId="2326"/>
    <cellStyle name="Normal 3 10 5 4" xfId="1065"/>
    <cellStyle name="Normal 3 10 5 5" xfId="1916"/>
    <cellStyle name="Normal 3 10 5 6" xfId="2748"/>
    <cellStyle name="Normal 3 10 6" xfId="321"/>
    <cellStyle name="Normal 3 10 6 2" xfId="749"/>
    <cellStyle name="Normal 3 10 6 2 2" xfId="1584"/>
    <cellStyle name="Normal 3 10 6 2 3" xfId="2431"/>
    <cellStyle name="Normal 3 10 6 3" xfId="1170"/>
    <cellStyle name="Normal 3 10 6 4" xfId="2021"/>
    <cellStyle name="Normal 3 10 6 5" xfId="2856"/>
    <cellStyle name="Normal 3 10 7" xfId="426"/>
    <cellStyle name="Normal 3 10 7 2" xfId="854"/>
    <cellStyle name="Normal 3 10 7 2 2" xfId="1689"/>
    <cellStyle name="Normal 3 10 7 2 3" xfId="2536"/>
    <cellStyle name="Normal 3 10 7 3" xfId="1275"/>
    <cellStyle name="Normal 3 10 7 4" xfId="2126"/>
    <cellStyle name="Normal 3 10 7 5" xfId="2961"/>
    <cellStyle name="Normal 3 10 8" xfId="589"/>
    <cellStyle name="Normal 3 10 8 2" xfId="1429"/>
    <cellStyle name="Normal 3 10 8 3" xfId="2278"/>
    <cellStyle name="Normal 3 10 9" xfId="1018"/>
    <cellStyle name="Normal 3 11" xfId="107"/>
    <cellStyle name="Normal 3 11 10" xfId="1871"/>
    <cellStyle name="Normal 3 11 11" xfId="2699"/>
    <cellStyle name="Normal 3 11 2" xfId="108"/>
    <cellStyle name="Normal 3 11 2 10" xfId="2700"/>
    <cellStyle name="Normal 3 11 2 2" xfId="252"/>
    <cellStyle name="Normal 3 11 2 2 2" xfId="358"/>
    <cellStyle name="Normal 3 11 2 2 2 2" xfId="786"/>
    <cellStyle name="Normal 3 11 2 2 2 2 2" xfId="1621"/>
    <cellStyle name="Normal 3 11 2 2 2 2 3" xfId="2468"/>
    <cellStyle name="Normal 3 11 2 2 2 3" xfId="1207"/>
    <cellStyle name="Normal 3 11 2 2 2 4" xfId="2058"/>
    <cellStyle name="Normal 3 11 2 2 2 5" xfId="2893"/>
    <cellStyle name="Normal 3 11 2 2 3" xfId="516"/>
    <cellStyle name="Normal 3 11 2 2 3 2" xfId="936"/>
    <cellStyle name="Normal 3 11 2 2 3 2 2" xfId="1771"/>
    <cellStyle name="Normal 3 11 2 2 3 2 3" xfId="2618"/>
    <cellStyle name="Normal 3 11 2 2 3 3" xfId="1357"/>
    <cellStyle name="Normal 3 11 2 2 3 4" xfId="2208"/>
    <cellStyle name="Normal 3 11 2 2 3 5" xfId="3047"/>
    <cellStyle name="Normal 3 11 2 2 4" xfId="681"/>
    <cellStyle name="Normal 3 11 2 2 4 2" xfId="1516"/>
    <cellStyle name="Normal 3 11 2 2 4 3" xfId="2363"/>
    <cellStyle name="Normal 3 11 2 2 5" xfId="1102"/>
    <cellStyle name="Normal 3 11 2 2 6" xfId="1953"/>
    <cellStyle name="Normal 3 11 2 2 7" xfId="2788"/>
    <cellStyle name="Normal 3 11 2 3" xfId="287"/>
    <cellStyle name="Normal 3 11 2 3 2" xfId="392"/>
    <cellStyle name="Normal 3 11 2 3 2 2" xfId="820"/>
    <cellStyle name="Normal 3 11 2 3 2 2 2" xfId="1655"/>
    <cellStyle name="Normal 3 11 2 3 2 2 3" xfId="2502"/>
    <cellStyle name="Normal 3 11 2 3 2 3" xfId="1241"/>
    <cellStyle name="Normal 3 11 2 3 2 4" xfId="2092"/>
    <cellStyle name="Normal 3 11 2 3 2 5" xfId="2927"/>
    <cellStyle name="Normal 3 11 2 3 3" xfId="550"/>
    <cellStyle name="Normal 3 11 2 3 3 2" xfId="970"/>
    <cellStyle name="Normal 3 11 2 3 3 2 2" xfId="1805"/>
    <cellStyle name="Normal 3 11 2 3 3 2 3" xfId="2652"/>
    <cellStyle name="Normal 3 11 2 3 3 3" xfId="1391"/>
    <cellStyle name="Normal 3 11 2 3 3 4" xfId="2242"/>
    <cellStyle name="Normal 3 11 2 3 3 5" xfId="3081"/>
    <cellStyle name="Normal 3 11 2 3 4" xfId="715"/>
    <cellStyle name="Normal 3 11 2 3 4 2" xfId="1550"/>
    <cellStyle name="Normal 3 11 2 3 4 3" xfId="2397"/>
    <cellStyle name="Normal 3 11 2 3 5" xfId="1136"/>
    <cellStyle name="Normal 3 11 2 3 6" xfId="1987"/>
    <cellStyle name="Normal 3 11 2 3 7" xfId="2822"/>
    <cellStyle name="Normal 3 11 2 4" xfId="174"/>
    <cellStyle name="Normal 3 11 2 4 2" xfId="480"/>
    <cellStyle name="Normal 3 11 2 4 2 2" xfId="902"/>
    <cellStyle name="Normal 3 11 2 4 2 2 2" xfId="1737"/>
    <cellStyle name="Normal 3 11 2 4 2 2 3" xfId="2584"/>
    <cellStyle name="Normal 3 11 2 4 2 3" xfId="1323"/>
    <cellStyle name="Normal 3 11 2 4 2 4" xfId="2174"/>
    <cellStyle name="Normal 3 11 2 4 2 5" xfId="3011"/>
    <cellStyle name="Normal 3 11 2 4 3" xfId="644"/>
    <cellStyle name="Normal 3 11 2 4 3 2" xfId="1482"/>
    <cellStyle name="Normal 3 11 2 4 3 3" xfId="2329"/>
    <cellStyle name="Normal 3 11 2 4 4" xfId="1068"/>
    <cellStyle name="Normal 3 11 2 4 5" xfId="1919"/>
    <cellStyle name="Normal 3 11 2 4 6" xfId="2751"/>
    <cellStyle name="Normal 3 11 2 5" xfId="324"/>
    <cellStyle name="Normal 3 11 2 5 2" xfId="752"/>
    <cellStyle name="Normal 3 11 2 5 2 2" xfId="1587"/>
    <cellStyle name="Normal 3 11 2 5 2 3" xfId="2434"/>
    <cellStyle name="Normal 3 11 2 5 3" xfId="1173"/>
    <cellStyle name="Normal 3 11 2 5 4" xfId="2024"/>
    <cellStyle name="Normal 3 11 2 5 5" xfId="2859"/>
    <cellStyle name="Normal 3 11 2 6" xfId="429"/>
    <cellStyle name="Normal 3 11 2 6 2" xfId="857"/>
    <cellStyle name="Normal 3 11 2 6 2 2" xfId="1692"/>
    <cellStyle name="Normal 3 11 2 6 2 3" xfId="2539"/>
    <cellStyle name="Normal 3 11 2 6 3" xfId="1278"/>
    <cellStyle name="Normal 3 11 2 6 4" xfId="2129"/>
    <cellStyle name="Normal 3 11 2 6 5" xfId="2964"/>
    <cellStyle name="Normal 3 11 2 7" xfId="592"/>
    <cellStyle name="Normal 3 11 2 7 2" xfId="1432"/>
    <cellStyle name="Normal 3 11 2 7 3" xfId="2281"/>
    <cellStyle name="Normal 3 11 2 8" xfId="1021"/>
    <cellStyle name="Normal 3 11 2 9" xfId="1872"/>
    <cellStyle name="Normal 3 11 3" xfId="251"/>
    <cellStyle name="Normal 3 11 3 2" xfId="357"/>
    <cellStyle name="Normal 3 11 3 2 2" xfId="785"/>
    <cellStyle name="Normal 3 11 3 2 2 2" xfId="1620"/>
    <cellStyle name="Normal 3 11 3 2 2 3" xfId="2467"/>
    <cellStyle name="Normal 3 11 3 2 3" xfId="1206"/>
    <cellStyle name="Normal 3 11 3 2 4" xfId="2057"/>
    <cellStyle name="Normal 3 11 3 2 5" xfId="2892"/>
    <cellStyle name="Normal 3 11 3 3" xfId="515"/>
    <cellStyle name="Normal 3 11 3 3 2" xfId="935"/>
    <cellStyle name="Normal 3 11 3 3 2 2" xfId="1770"/>
    <cellStyle name="Normal 3 11 3 3 2 3" xfId="2617"/>
    <cellStyle name="Normal 3 11 3 3 3" xfId="1356"/>
    <cellStyle name="Normal 3 11 3 3 4" xfId="2207"/>
    <cellStyle name="Normal 3 11 3 3 5" xfId="3046"/>
    <cellStyle name="Normal 3 11 3 4" xfId="680"/>
    <cellStyle name="Normal 3 11 3 4 2" xfId="1515"/>
    <cellStyle name="Normal 3 11 3 4 3" xfId="2362"/>
    <cellStyle name="Normal 3 11 3 5" xfId="1101"/>
    <cellStyle name="Normal 3 11 3 6" xfId="1952"/>
    <cellStyle name="Normal 3 11 3 7" xfId="2787"/>
    <cellStyle name="Normal 3 11 4" xfId="286"/>
    <cellStyle name="Normal 3 11 4 2" xfId="391"/>
    <cellStyle name="Normal 3 11 4 2 2" xfId="819"/>
    <cellStyle name="Normal 3 11 4 2 2 2" xfId="1654"/>
    <cellStyle name="Normal 3 11 4 2 2 3" xfId="2501"/>
    <cellStyle name="Normal 3 11 4 2 3" xfId="1240"/>
    <cellStyle name="Normal 3 11 4 2 4" xfId="2091"/>
    <cellStyle name="Normal 3 11 4 2 5" xfId="2926"/>
    <cellStyle name="Normal 3 11 4 3" xfId="549"/>
    <cellStyle name="Normal 3 11 4 3 2" xfId="969"/>
    <cellStyle name="Normal 3 11 4 3 2 2" xfId="1804"/>
    <cellStyle name="Normal 3 11 4 3 2 3" xfId="2651"/>
    <cellStyle name="Normal 3 11 4 3 3" xfId="1390"/>
    <cellStyle name="Normal 3 11 4 3 4" xfId="2241"/>
    <cellStyle name="Normal 3 11 4 3 5" xfId="3080"/>
    <cellStyle name="Normal 3 11 4 4" xfId="714"/>
    <cellStyle name="Normal 3 11 4 4 2" xfId="1549"/>
    <cellStyle name="Normal 3 11 4 4 3" xfId="2396"/>
    <cellStyle name="Normal 3 11 4 5" xfId="1135"/>
    <cellStyle name="Normal 3 11 4 6" xfId="1986"/>
    <cellStyle name="Normal 3 11 4 7" xfId="2821"/>
    <cellStyle name="Normal 3 11 5" xfId="173"/>
    <cellStyle name="Normal 3 11 5 2" xfId="479"/>
    <cellStyle name="Normal 3 11 5 2 2" xfId="901"/>
    <cellStyle name="Normal 3 11 5 2 2 2" xfId="1736"/>
    <cellStyle name="Normal 3 11 5 2 2 3" xfId="2583"/>
    <cellStyle name="Normal 3 11 5 2 3" xfId="1322"/>
    <cellStyle name="Normal 3 11 5 2 4" xfId="2173"/>
    <cellStyle name="Normal 3 11 5 2 5" xfId="3010"/>
    <cellStyle name="Normal 3 11 5 3" xfId="643"/>
    <cellStyle name="Normal 3 11 5 3 2" xfId="1481"/>
    <cellStyle name="Normal 3 11 5 3 3" xfId="2328"/>
    <cellStyle name="Normal 3 11 5 4" xfId="1067"/>
    <cellStyle name="Normal 3 11 5 5" xfId="1918"/>
    <cellStyle name="Normal 3 11 5 6" xfId="2750"/>
    <cellStyle name="Normal 3 11 6" xfId="323"/>
    <cellStyle name="Normal 3 11 6 2" xfId="751"/>
    <cellStyle name="Normal 3 11 6 2 2" xfId="1586"/>
    <cellStyle name="Normal 3 11 6 2 3" xfId="2433"/>
    <cellStyle name="Normal 3 11 6 3" xfId="1172"/>
    <cellStyle name="Normal 3 11 6 4" xfId="2023"/>
    <cellStyle name="Normal 3 11 6 5" xfId="2858"/>
    <cellStyle name="Normal 3 11 7" xfId="428"/>
    <cellStyle name="Normal 3 11 7 2" xfId="856"/>
    <cellStyle name="Normal 3 11 7 2 2" xfId="1691"/>
    <cellStyle name="Normal 3 11 7 2 3" xfId="2538"/>
    <cellStyle name="Normal 3 11 7 3" xfId="1277"/>
    <cellStyle name="Normal 3 11 7 4" xfId="2128"/>
    <cellStyle name="Normal 3 11 7 5" xfId="2963"/>
    <cellStyle name="Normal 3 11 8" xfId="591"/>
    <cellStyle name="Normal 3 11 8 2" xfId="1431"/>
    <cellStyle name="Normal 3 11 8 3" xfId="2280"/>
    <cellStyle name="Normal 3 11 9" xfId="1020"/>
    <cellStyle name="Normal 3 12" xfId="109"/>
    <cellStyle name="Normal 3 12 10" xfId="2701"/>
    <cellStyle name="Normal 3 12 2" xfId="253"/>
    <cellStyle name="Normal 3 12 2 2" xfId="359"/>
    <cellStyle name="Normal 3 12 2 2 2" xfId="787"/>
    <cellStyle name="Normal 3 12 2 2 2 2" xfId="1622"/>
    <cellStyle name="Normal 3 12 2 2 2 3" xfId="2469"/>
    <cellStyle name="Normal 3 12 2 2 3" xfId="1208"/>
    <cellStyle name="Normal 3 12 2 2 4" xfId="2059"/>
    <cellStyle name="Normal 3 12 2 2 5" xfId="2894"/>
    <cellStyle name="Normal 3 12 2 3" xfId="517"/>
    <cellStyle name="Normal 3 12 2 3 2" xfId="937"/>
    <cellStyle name="Normal 3 12 2 3 2 2" xfId="1772"/>
    <cellStyle name="Normal 3 12 2 3 2 3" xfId="2619"/>
    <cellStyle name="Normal 3 12 2 3 3" xfId="1358"/>
    <cellStyle name="Normal 3 12 2 3 4" xfId="2209"/>
    <cellStyle name="Normal 3 12 2 3 5" xfId="3048"/>
    <cellStyle name="Normal 3 12 2 4" xfId="682"/>
    <cellStyle name="Normal 3 12 2 4 2" xfId="1517"/>
    <cellStyle name="Normal 3 12 2 4 3" xfId="2364"/>
    <cellStyle name="Normal 3 12 2 5" xfId="1103"/>
    <cellStyle name="Normal 3 12 2 6" xfId="1954"/>
    <cellStyle name="Normal 3 12 2 7" xfId="2789"/>
    <cellStyle name="Normal 3 12 3" xfId="288"/>
    <cellStyle name="Normal 3 12 3 2" xfId="393"/>
    <cellStyle name="Normal 3 12 3 2 2" xfId="821"/>
    <cellStyle name="Normal 3 12 3 2 2 2" xfId="1656"/>
    <cellStyle name="Normal 3 12 3 2 2 3" xfId="2503"/>
    <cellStyle name="Normal 3 12 3 2 3" xfId="1242"/>
    <cellStyle name="Normal 3 12 3 2 4" xfId="2093"/>
    <cellStyle name="Normal 3 12 3 2 5" xfId="2928"/>
    <cellStyle name="Normal 3 12 3 3" xfId="551"/>
    <cellStyle name="Normal 3 12 3 3 2" xfId="971"/>
    <cellStyle name="Normal 3 12 3 3 2 2" xfId="1806"/>
    <cellStyle name="Normal 3 12 3 3 2 3" xfId="2653"/>
    <cellStyle name="Normal 3 12 3 3 3" xfId="1392"/>
    <cellStyle name="Normal 3 12 3 3 4" xfId="2243"/>
    <cellStyle name="Normal 3 12 3 3 5" xfId="3082"/>
    <cellStyle name="Normal 3 12 3 4" xfId="716"/>
    <cellStyle name="Normal 3 12 3 4 2" xfId="1551"/>
    <cellStyle name="Normal 3 12 3 4 3" xfId="2398"/>
    <cellStyle name="Normal 3 12 3 5" xfId="1137"/>
    <cellStyle name="Normal 3 12 3 6" xfId="1988"/>
    <cellStyle name="Normal 3 12 3 7" xfId="2823"/>
    <cellStyle name="Normal 3 12 4" xfId="175"/>
    <cellStyle name="Normal 3 12 4 2" xfId="481"/>
    <cellStyle name="Normal 3 12 4 2 2" xfId="903"/>
    <cellStyle name="Normal 3 12 4 2 2 2" xfId="1738"/>
    <cellStyle name="Normal 3 12 4 2 2 3" xfId="2585"/>
    <cellStyle name="Normal 3 12 4 2 3" xfId="1324"/>
    <cellStyle name="Normal 3 12 4 2 4" xfId="2175"/>
    <cellStyle name="Normal 3 12 4 2 5" xfId="3012"/>
    <cellStyle name="Normal 3 12 4 3" xfId="645"/>
    <cellStyle name="Normal 3 12 4 3 2" xfId="1483"/>
    <cellStyle name="Normal 3 12 4 3 3" xfId="2330"/>
    <cellStyle name="Normal 3 12 4 4" xfId="1069"/>
    <cellStyle name="Normal 3 12 4 5" xfId="1920"/>
    <cellStyle name="Normal 3 12 4 6" xfId="2752"/>
    <cellStyle name="Normal 3 12 5" xfId="325"/>
    <cellStyle name="Normal 3 12 5 2" xfId="753"/>
    <cellStyle name="Normal 3 12 5 2 2" xfId="1588"/>
    <cellStyle name="Normal 3 12 5 2 3" xfId="2435"/>
    <cellStyle name="Normal 3 12 5 3" xfId="1174"/>
    <cellStyle name="Normal 3 12 5 4" xfId="2025"/>
    <cellStyle name="Normal 3 12 5 5" xfId="2860"/>
    <cellStyle name="Normal 3 12 6" xfId="430"/>
    <cellStyle name="Normal 3 12 6 2" xfId="858"/>
    <cellStyle name="Normal 3 12 6 2 2" xfId="1693"/>
    <cellStyle name="Normal 3 12 6 2 3" xfId="2540"/>
    <cellStyle name="Normal 3 12 6 3" xfId="1279"/>
    <cellStyle name="Normal 3 12 6 4" xfId="2130"/>
    <cellStyle name="Normal 3 12 6 5" xfId="2965"/>
    <cellStyle name="Normal 3 12 7" xfId="593"/>
    <cellStyle name="Normal 3 12 7 2" xfId="1433"/>
    <cellStyle name="Normal 3 12 7 3" xfId="2282"/>
    <cellStyle name="Normal 3 12 8" xfId="1022"/>
    <cellStyle name="Normal 3 12 9" xfId="1873"/>
    <cellStyle name="Normal 3 13" xfId="110"/>
    <cellStyle name="Normal 3 13 10" xfId="2702"/>
    <cellStyle name="Normal 3 13 2" xfId="254"/>
    <cellStyle name="Normal 3 13 2 2" xfId="360"/>
    <cellStyle name="Normal 3 13 2 2 2" xfId="788"/>
    <cellStyle name="Normal 3 13 2 2 2 2" xfId="1623"/>
    <cellStyle name="Normal 3 13 2 2 2 3" xfId="2470"/>
    <cellStyle name="Normal 3 13 2 2 3" xfId="1209"/>
    <cellStyle name="Normal 3 13 2 2 4" xfId="2060"/>
    <cellStyle name="Normal 3 13 2 2 5" xfId="2895"/>
    <cellStyle name="Normal 3 13 2 3" xfId="518"/>
    <cellStyle name="Normal 3 13 2 3 2" xfId="938"/>
    <cellStyle name="Normal 3 13 2 3 2 2" xfId="1773"/>
    <cellStyle name="Normal 3 13 2 3 2 3" xfId="2620"/>
    <cellStyle name="Normal 3 13 2 3 3" xfId="1359"/>
    <cellStyle name="Normal 3 13 2 3 4" xfId="2210"/>
    <cellStyle name="Normal 3 13 2 3 5" xfId="3049"/>
    <cellStyle name="Normal 3 13 2 4" xfId="683"/>
    <cellStyle name="Normal 3 13 2 4 2" xfId="1518"/>
    <cellStyle name="Normal 3 13 2 4 3" xfId="2365"/>
    <cellStyle name="Normal 3 13 2 5" xfId="1104"/>
    <cellStyle name="Normal 3 13 2 6" xfId="1955"/>
    <cellStyle name="Normal 3 13 2 7" xfId="2790"/>
    <cellStyle name="Normal 3 13 3" xfId="289"/>
    <cellStyle name="Normal 3 13 3 2" xfId="394"/>
    <cellStyle name="Normal 3 13 3 2 2" xfId="822"/>
    <cellStyle name="Normal 3 13 3 2 2 2" xfId="1657"/>
    <cellStyle name="Normal 3 13 3 2 2 3" xfId="2504"/>
    <cellStyle name="Normal 3 13 3 2 3" xfId="1243"/>
    <cellStyle name="Normal 3 13 3 2 4" xfId="2094"/>
    <cellStyle name="Normal 3 13 3 2 5" xfId="2929"/>
    <cellStyle name="Normal 3 13 3 3" xfId="552"/>
    <cellStyle name="Normal 3 13 3 3 2" xfId="972"/>
    <cellStyle name="Normal 3 13 3 3 2 2" xfId="1807"/>
    <cellStyle name="Normal 3 13 3 3 2 3" xfId="2654"/>
    <cellStyle name="Normal 3 13 3 3 3" xfId="1393"/>
    <cellStyle name="Normal 3 13 3 3 4" xfId="2244"/>
    <cellStyle name="Normal 3 13 3 3 5" xfId="3083"/>
    <cellStyle name="Normal 3 13 3 4" xfId="717"/>
    <cellStyle name="Normal 3 13 3 4 2" xfId="1552"/>
    <cellStyle name="Normal 3 13 3 4 3" xfId="2399"/>
    <cellStyle name="Normal 3 13 3 5" xfId="1138"/>
    <cellStyle name="Normal 3 13 3 6" xfId="1989"/>
    <cellStyle name="Normal 3 13 3 7" xfId="2824"/>
    <cellStyle name="Normal 3 13 4" xfId="176"/>
    <cellStyle name="Normal 3 13 4 2" xfId="482"/>
    <cellStyle name="Normal 3 13 4 2 2" xfId="904"/>
    <cellStyle name="Normal 3 13 4 2 2 2" xfId="1739"/>
    <cellStyle name="Normal 3 13 4 2 2 3" xfId="2586"/>
    <cellStyle name="Normal 3 13 4 2 3" xfId="1325"/>
    <cellStyle name="Normal 3 13 4 2 4" xfId="2176"/>
    <cellStyle name="Normal 3 13 4 2 5" xfId="3013"/>
    <cellStyle name="Normal 3 13 4 3" xfId="646"/>
    <cellStyle name="Normal 3 13 4 3 2" xfId="1484"/>
    <cellStyle name="Normal 3 13 4 3 3" xfId="2331"/>
    <cellStyle name="Normal 3 13 4 4" xfId="1070"/>
    <cellStyle name="Normal 3 13 4 5" xfId="1921"/>
    <cellStyle name="Normal 3 13 4 6" xfId="2753"/>
    <cellStyle name="Normal 3 13 5" xfId="326"/>
    <cellStyle name="Normal 3 13 5 2" xfId="754"/>
    <cellStyle name="Normal 3 13 5 2 2" xfId="1589"/>
    <cellStyle name="Normal 3 13 5 2 3" xfId="2436"/>
    <cellStyle name="Normal 3 13 5 3" xfId="1175"/>
    <cellStyle name="Normal 3 13 5 4" xfId="2026"/>
    <cellStyle name="Normal 3 13 5 5" xfId="2861"/>
    <cellStyle name="Normal 3 13 6" xfId="431"/>
    <cellStyle name="Normal 3 13 6 2" xfId="859"/>
    <cellStyle name="Normal 3 13 6 2 2" xfId="1694"/>
    <cellStyle name="Normal 3 13 6 2 3" xfId="2541"/>
    <cellStyle name="Normal 3 13 6 3" xfId="1280"/>
    <cellStyle name="Normal 3 13 6 4" xfId="2131"/>
    <cellStyle name="Normal 3 13 6 5" xfId="2966"/>
    <cellStyle name="Normal 3 13 7" xfId="594"/>
    <cellStyle name="Normal 3 13 7 2" xfId="1434"/>
    <cellStyle name="Normal 3 13 7 3" xfId="2283"/>
    <cellStyle name="Normal 3 13 8" xfId="1023"/>
    <cellStyle name="Normal 3 13 9" xfId="1874"/>
    <cellStyle name="Normal 3 14" xfId="160"/>
    <cellStyle name="Normal 3 14 10" xfId="2737"/>
    <cellStyle name="Normal 3 14 2" xfId="167"/>
    <cellStyle name="Normal 3 14 2 2" xfId="575"/>
    <cellStyle name="Normal 3 14 2 2 2" xfId="995"/>
    <cellStyle name="Normal 3 14 2 2 2 2" xfId="1830"/>
    <cellStyle name="Normal 3 14 2 2 2 3" xfId="2677"/>
    <cellStyle name="Normal 3 14 2 2 3" xfId="1416"/>
    <cellStyle name="Normal 3 14 2 2 4" xfId="2267"/>
    <cellStyle name="Normal 3 14 2 2 5" xfId="3106"/>
    <cellStyle name="Normal 3 14 2 3" xfId="637"/>
    <cellStyle name="Normal 3 14 2 3 2" xfId="1475"/>
    <cellStyle name="Normal 3 14 2 3 3" xfId="2322"/>
    <cellStyle name="Normal 3 14 2 4" xfId="1061"/>
    <cellStyle name="Normal 3 14 2 5" xfId="1912"/>
    <cellStyle name="Normal 3 14 2 6" xfId="2744"/>
    <cellStyle name="Normal 3 14 3" xfId="168"/>
    <cellStyle name="Normal 3 14 3 2" xfId="638"/>
    <cellStyle name="Normal 3 14 3 2 2" xfId="1476"/>
    <cellStyle name="Normal 3 14 3 2 3" xfId="2323"/>
    <cellStyle name="Normal 3 14 3 3" xfId="1062"/>
    <cellStyle name="Normal 3 14 3 4" xfId="1913"/>
    <cellStyle name="Normal 3 14 3 5" xfId="2745"/>
    <cellStyle name="Normal 3 14 4" xfId="312"/>
    <cellStyle name="Normal 3 14 4 2" xfId="740"/>
    <cellStyle name="Normal 3 14 4 2 2" xfId="1575"/>
    <cellStyle name="Normal 3 14 4 2 3" xfId="2422"/>
    <cellStyle name="Normal 3 14 4 3" xfId="1161"/>
    <cellStyle name="Normal 3 14 4 4" xfId="2012"/>
    <cellStyle name="Normal 3 14 4 5" xfId="2847"/>
    <cellStyle name="Normal 3 14 5" xfId="417"/>
    <cellStyle name="Normal 3 14 5 2" xfId="845"/>
    <cellStyle name="Normal 3 14 5 2 2" xfId="1680"/>
    <cellStyle name="Normal 3 14 5 2 3" xfId="2527"/>
    <cellStyle name="Normal 3 14 5 3" xfId="1266"/>
    <cellStyle name="Normal 3 14 5 4" xfId="2117"/>
    <cellStyle name="Normal 3 14 5 5" xfId="2952"/>
    <cellStyle name="Normal 3 14 6" xfId="462"/>
    <cellStyle name="Normal 3 14 6 2" xfId="890"/>
    <cellStyle name="Normal 3 14 6 2 2" xfId="1725"/>
    <cellStyle name="Normal 3 14 6 2 3" xfId="2572"/>
    <cellStyle name="Normal 3 14 6 3" xfId="1311"/>
    <cellStyle name="Normal 3 14 6 4" xfId="2162"/>
    <cellStyle name="Normal 3 14 6 5" xfId="2997"/>
    <cellStyle name="Normal 3 14 7" xfId="630"/>
    <cellStyle name="Normal 3 14 7 2" xfId="1468"/>
    <cellStyle name="Normal 3 14 7 3" xfId="2315"/>
    <cellStyle name="Normal 3 14 8" xfId="1054"/>
    <cellStyle name="Normal 3 14 9" xfId="1905"/>
    <cellStyle name="Normal 3 15" xfId="582"/>
    <cellStyle name="Normal 3 15 2" xfId="1002"/>
    <cellStyle name="Normal 3 15 2 2" xfId="1837"/>
    <cellStyle name="Normal 3 15 2 3" xfId="2684"/>
    <cellStyle name="Normal 3 15 3" xfId="1423"/>
    <cellStyle name="Normal 3 15 4" xfId="2274"/>
    <cellStyle name="Normal 3 15 5" xfId="3113"/>
    <cellStyle name="Normal 3 2" xfId="111"/>
    <cellStyle name="Normal 3 2 10" xfId="1024"/>
    <cellStyle name="Normal 3 2 11" xfId="1875"/>
    <cellStyle name="Normal 3 2 12" xfId="2703"/>
    <cellStyle name="Normal 3 2 2" xfId="112"/>
    <cellStyle name="Normal 3 2 3" xfId="113"/>
    <cellStyle name="Normal 3 2 3 10" xfId="2704"/>
    <cellStyle name="Normal 3 2 3 2" xfId="256"/>
    <cellStyle name="Normal 3 2 3 2 2" xfId="362"/>
    <cellStyle name="Normal 3 2 3 2 2 2" xfId="790"/>
    <cellStyle name="Normal 3 2 3 2 2 2 2" xfId="1625"/>
    <cellStyle name="Normal 3 2 3 2 2 2 3" xfId="2472"/>
    <cellStyle name="Normal 3 2 3 2 2 3" xfId="1211"/>
    <cellStyle name="Normal 3 2 3 2 2 4" xfId="2062"/>
    <cellStyle name="Normal 3 2 3 2 2 5" xfId="2897"/>
    <cellStyle name="Normal 3 2 3 2 3" xfId="520"/>
    <cellStyle name="Normal 3 2 3 2 3 2" xfId="940"/>
    <cellStyle name="Normal 3 2 3 2 3 2 2" xfId="1775"/>
    <cellStyle name="Normal 3 2 3 2 3 2 3" xfId="2622"/>
    <cellStyle name="Normal 3 2 3 2 3 3" xfId="1361"/>
    <cellStyle name="Normal 3 2 3 2 3 4" xfId="2212"/>
    <cellStyle name="Normal 3 2 3 2 3 5" xfId="3051"/>
    <cellStyle name="Normal 3 2 3 2 4" xfId="685"/>
    <cellStyle name="Normal 3 2 3 2 4 2" xfId="1520"/>
    <cellStyle name="Normal 3 2 3 2 4 3" xfId="2367"/>
    <cellStyle name="Normal 3 2 3 2 5" xfId="1106"/>
    <cellStyle name="Normal 3 2 3 2 6" xfId="1957"/>
    <cellStyle name="Normal 3 2 3 2 7" xfId="2792"/>
    <cellStyle name="Normal 3 2 3 3" xfId="291"/>
    <cellStyle name="Normal 3 2 3 3 2" xfId="396"/>
    <cellStyle name="Normal 3 2 3 3 2 2" xfId="824"/>
    <cellStyle name="Normal 3 2 3 3 2 2 2" xfId="1659"/>
    <cellStyle name="Normal 3 2 3 3 2 2 3" xfId="2506"/>
    <cellStyle name="Normal 3 2 3 3 2 3" xfId="1245"/>
    <cellStyle name="Normal 3 2 3 3 2 4" xfId="2096"/>
    <cellStyle name="Normal 3 2 3 3 2 5" xfId="2931"/>
    <cellStyle name="Normal 3 2 3 3 3" xfId="554"/>
    <cellStyle name="Normal 3 2 3 3 3 2" xfId="974"/>
    <cellStyle name="Normal 3 2 3 3 3 2 2" xfId="1809"/>
    <cellStyle name="Normal 3 2 3 3 3 2 3" xfId="2656"/>
    <cellStyle name="Normal 3 2 3 3 3 3" xfId="1395"/>
    <cellStyle name="Normal 3 2 3 3 3 4" xfId="2246"/>
    <cellStyle name="Normal 3 2 3 3 3 5" xfId="3085"/>
    <cellStyle name="Normal 3 2 3 3 4" xfId="719"/>
    <cellStyle name="Normal 3 2 3 3 4 2" xfId="1554"/>
    <cellStyle name="Normal 3 2 3 3 4 3" xfId="2401"/>
    <cellStyle name="Normal 3 2 3 3 5" xfId="1140"/>
    <cellStyle name="Normal 3 2 3 3 6" xfId="1991"/>
    <cellStyle name="Normal 3 2 3 3 7" xfId="2826"/>
    <cellStyle name="Normal 3 2 3 4" xfId="178"/>
    <cellStyle name="Normal 3 2 3 4 2" xfId="484"/>
    <cellStyle name="Normal 3 2 3 4 2 2" xfId="906"/>
    <cellStyle name="Normal 3 2 3 4 2 2 2" xfId="1741"/>
    <cellStyle name="Normal 3 2 3 4 2 2 3" xfId="2588"/>
    <cellStyle name="Normal 3 2 3 4 2 3" xfId="1327"/>
    <cellStyle name="Normal 3 2 3 4 2 4" xfId="2178"/>
    <cellStyle name="Normal 3 2 3 4 2 5" xfId="3015"/>
    <cellStyle name="Normal 3 2 3 4 3" xfId="648"/>
    <cellStyle name="Normal 3 2 3 4 3 2" xfId="1486"/>
    <cellStyle name="Normal 3 2 3 4 3 3" xfId="2333"/>
    <cellStyle name="Normal 3 2 3 4 4" xfId="1072"/>
    <cellStyle name="Normal 3 2 3 4 5" xfId="1923"/>
    <cellStyle name="Normal 3 2 3 4 6" xfId="2755"/>
    <cellStyle name="Normal 3 2 3 5" xfId="328"/>
    <cellStyle name="Normal 3 2 3 5 2" xfId="756"/>
    <cellStyle name="Normal 3 2 3 5 2 2" xfId="1591"/>
    <cellStyle name="Normal 3 2 3 5 2 3" xfId="2438"/>
    <cellStyle name="Normal 3 2 3 5 3" xfId="1177"/>
    <cellStyle name="Normal 3 2 3 5 4" xfId="2028"/>
    <cellStyle name="Normal 3 2 3 5 5" xfId="2863"/>
    <cellStyle name="Normal 3 2 3 6" xfId="433"/>
    <cellStyle name="Normal 3 2 3 6 2" xfId="861"/>
    <cellStyle name="Normal 3 2 3 6 2 2" xfId="1696"/>
    <cellStyle name="Normal 3 2 3 6 2 3" xfId="2543"/>
    <cellStyle name="Normal 3 2 3 6 3" xfId="1282"/>
    <cellStyle name="Normal 3 2 3 6 4" xfId="2133"/>
    <cellStyle name="Normal 3 2 3 6 5" xfId="2968"/>
    <cellStyle name="Normal 3 2 3 7" xfId="596"/>
    <cellStyle name="Normal 3 2 3 7 2" xfId="1437"/>
    <cellStyle name="Normal 3 2 3 7 3" xfId="2285"/>
    <cellStyle name="Normal 3 2 3 8" xfId="1025"/>
    <cellStyle name="Normal 3 2 3 9" xfId="1876"/>
    <cellStyle name="Normal 3 2 4" xfId="255"/>
    <cellStyle name="Normal 3 2 4 2" xfId="361"/>
    <cellStyle name="Normal 3 2 4 2 2" xfId="789"/>
    <cellStyle name="Normal 3 2 4 2 2 2" xfId="1624"/>
    <cellStyle name="Normal 3 2 4 2 2 3" xfId="2471"/>
    <cellStyle name="Normal 3 2 4 2 3" xfId="1210"/>
    <cellStyle name="Normal 3 2 4 2 4" xfId="2061"/>
    <cellStyle name="Normal 3 2 4 2 5" xfId="2896"/>
    <cellStyle name="Normal 3 2 4 3" xfId="519"/>
    <cellStyle name="Normal 3 2 4 3 2" xfId="939"/>
    <cellStyle name="Normal 3 2 4 3 2 2" xfId="1774"/>
    <cellStyle name="Normal 3 2 4 3 2 3" xfId="2621"/>
    <cellStyle name="Normal 3 2 4 3 3" xfId="1360"/>
    <cellStyle name="Normal 3 2 4 3 4" xfId="2211"/>
    <cellStyle name="Normal 3 2 4 3 5" xfId="3050"/>
    <cellStyle name="Normal 3 2 4 4" xfId="684"/>
    <cellStyle name="Normal 3 2 4 4 2" xfId="1519"/>
    <cellStyle name="Normal 3 2 4 4 3" xfId="2366"/>
    <cellStyle name="Normal 3 2 4 5" xfId="1105"/>
    <cellStyle name="Normal 3 2 4 6" xfId="1956"/>
    <cellStyle name="Normal 3 2 4 7" xfId="2791"/>
    <cellStyle name="Normal 3 2 5" xfId="290"/>
    <cellStyle name="Normal 3 2 5 2" xfId="395"/>
    <cellStyle name="Normal 3 2 5 2 2" xfId="823"/>
    <cellStyle name="Normal 3 2 5 2 2 2" xfId="1658"/>
    <cellStyle name="Normal 3 2 5 2 2 3" xfId="2505"/>
    <cellStyle name="Normal 3 2 5 2 3" xfId="1244"/>
    <cellStyle name="Normal 3 2 5 2 4" xfId="2095"/>
    <cellStyle name="Normal 3 2 5 2 5" xfId="2930"/>
    <cellStyle name="Normal 3 2 5 3" xfId="553"/>
    <cellStyle name="Normal 3 2 5 3 2" xfId="973"/>
    <cellStyle name="Normal 3 2 5 3 2 2" xfId="1808"/>
    <cellStyle name="Normal 3 2 5 3 2 3" xfId="2655"/>
    <cellStyle name="Normal 3 2 5 3 3" xfId="1394"/>
    <cellStyle name="Normal 3 2 5 3 4" xfId="2245"/>
    <cellStyle name="Normal 3 2 5 3 5" xfId="3084"/>
    <cellStyle name="Normal 3 2 5 4" xfId="718"/>
    <cellStyle name="Normal 3 2 5 4 2" xfId="1553"/>
    <cellStyle name="Normal 3 2 5 4 3" xfId="2400"/>
    <cellStyle name="Normal 3 2 5 5" xfId="1139"/>
    <cellStyle name="Normal 3 2 5 6" xfId="1990"/>
    <cellStyle name="Normal 3 2 5 7" xfId="2825"/>
    <cellStyle name="Normal 3 2 6" xfId="177"/>
    <cellStyle name="Normal 3 2 6 2" xfId="483"/>
    <cellStyle name="Normal 3 2 6 2 2" xfId="905"/>
    <cellStyle name="Normal 3 2 6 2 2 2" xfId="1740"/>
    <cellStyle name="Normal 3 2 6 2 2 3" xfId="2587"/>
    <cellStyle name="Normal 3 2 6 2 3" xfId="1326"/>
    <cellStyle name="Normal 3 2 6 2 4" xfId="2177"/>
    <cellStyle name="Normal 3 2 6 2 5" xfId="3014"/>
    <cellStyle name="Normal 3 2 6 3" xfId="647"/>
    <cellStyle name="Normal 3 2 6 3 2" xfId="1485"/>
    <cellStyle name="Normal 3 2 6 3 3" xfId="2332"/>
    <cellStyle name="Normal 3 2 6 4" xfId="1071"/>
    <cellStyle name="Normal 3 2 6 5" xfId="1922"/>
    <cellStyle name="Normal 3 2 6 6" xfId="2754"/>
    <cellStyle name="Normal 3 2 7" xfId="327"/>
    <cellStyle name="Normal 3 2 7 2" xfId="755"/>
    <cellStyle name="Normal 3 2 7 2 2" xfId="1590"/>
    <cellStyle name="Normal 3 2 7 2 3" xfId="2437"/>
    <cellStyle name="Normal 3 2 7 3" xfId="1176"/>
    <cellStyle name="Normal 3 2 7 4" xfId="2027"/>
    <cellStyle name="Normal 3 2 7 5" xfId="2862"/>
    <cellStyle name="Normal 3 2 8" xfId="432"/>
    <cellStyle name="Normal 3 2 8 2" xfId="860"/>
    <cellStyle name="Normal 3 2 8 2 2" xfId="1695"/>
    <cellStyle name="Normal 3 2 8 2 3" xfId="2542"/>
    <cellStyle name="Normal 3 2 8 3" xfId="1281"/>
    <cellStyle name="Normal 3 2 8 4" xfId="2132"/>
    <cellStyle name="Normal 3 2 8 5" xfId="2967"/>
    <cellStyle name="Normal 3 2 9" xfId="595"/>
    <cellStyle name="Normal 3 2 9 2" xfId="1435"/>
    <cellStyle name="Normal 3 2 9 3" xfId="2284"/>
    <cellStyle name="Normal 3 3" xfId="114"/>
    <cellStyle name="Normal 3 3 10" xfId="1877"/>
    <cellStyle name="Normal 3 3 11" xfId="2705"/>
    <cellStyle name="Normal 3 3 2" xfId="115"/>
    <cellStyle name="Normal 3 3 2 10" xfId="2706"/>
    <cellStyle name="Normal 3 3 2 2" xfId="258"/>
    <cellStyle name="Normal 3 3 2 2 2" xfId="364"/>
    <cellStyle name="Normal 3 3 2 2 2 2" xfId="792"/>
    <cellStyle name="Normal 3 3 2 2 2 2 2" xfId="1627"/>
    <cellStyle name="Normal 3 3 2 2 2 2 3" xfId="2474"/>
    <cellStyle name="Normal 3 3 2 2 2 3" xfId="1213"/>
    <cellStyle name="Normal 3 3 2 2 2 4" xfId="2064"/>
    <cellStyle name="Normal 3 3 2 2 2 5" xfId="2899"/>
    <cellStyle name="Normal 3 3 2 2 3" xfId="522"/>
    <cellStyle name="Normal 3 3 2 2 3 2" xfId="942"/>
    <cellStyle name="Normal 3 3 2 2 3 2 2" xfId="1777"/>
    <cellStyle name="Normal 3 3 2 2 3 2 3" xfId="2624"/>
    <cellStyle name="Normal 3 3 2 2 3 3" xfId="1363"/>
    <cellStyle name="Normal 3 3 2 2 3 4" xfId="2214"/>
    <cellStyle name="Normal 3 3 2 2 3 5" xfId="3053"/>
    <cellStyle name="Normal 3 3 2 2 4" xfId="687"/>
    <cellStyle name="Normal 3 3 2 2 4 2" xfId="1522"/>
    <cellStyle name="Normal 3 3 2 2 4 3" xfId="2369"/>
    <cellStyle name="Normal 3 3 2 2 5" xfId="1108"/>
    <cellStyle name="Normal 3 3 2 2 6" xfId="1959"/>
    <cellStyle name="Normal 3 3 2 2 7" xfId="2794"/>
    <cellStyle name="Normal 3 3 2 3" xfId="293"/>
    <cellStyle name="Normal 3 3 2 3 2" xfId="398"/>
    <cellStyle name="Normal 3 3 2 3 2 2" xfId="826"/>
    <cellStyle name="Normal 3 3 2 3 2 2 2" xfId="1661"/>
    <cellStyle name="Normal 3 3 2 3 2 2 3" xfId="2508"/>
    <cellStyle name="Normal 3 3 2 3 2 3" xfId="1247"/>
    <cellStyle name="Normal 3 3 2 3 2 4" xfId="2098"/>
    <cellStyle name="Normal 3 3 2 3 2 5" xfId="2933"/>
    <cellStyle name="Normal 3 3 2 3 3" xfId="556"/>
    <cellStyle name="Normal 3 3 2 3 3 2" xfId="976"/>
    <cellStyle name="Normal 3 3 2 3 3 2 2" xfId="1811"/>
    <cellStyle name="Normal 3 3 2 3 3 2 3" xfId="2658"/>
    <cellStyle name="Normal 3 3 2 3 3 3" xfId="1397"/>
    <cellStyle name="Normal 3 3 2 3 3 4" xfId="2248"/>
    <cellStyle name="Normal 3 3 2 3 3 5" xfId="3087"/>
    <cellStyle name="Normal 3 3 2 3 4" xfId="721"/>
    <cellStyle name="Normal 3 3 2 3 4 2" xfId="1556"/>
    <cellStyle name="Normal 3 3 2 3 4 3" xfId="2403"/>
    <cellStyle name="Normal 3 3 2 3 5" xfId="1142"/>
    <cellStyle name="Normal 3 3 2 3 6" xfId="1993"/>
    <cellStyle name="Normal 3 3 2 3 7" xfId="2828"/>
    <cellStyle name="Normal 3 3 2 4" xfId="180"/>
    <cellStyle name="Normal 3 3 2 4 2" xfId="486"/>
    <cellStyle name="Normal 3 3 2 4 2 2" xfId="908"/>
    <cellStyle name="Normal 3 3 2 4 2 2 2" xfId="1743"/>
    <cellStyle name="Normal 3 3 2 4 2 2 3" xfId="2590"/>
    <cellStyle name="Normal 3 3 2 4 2 3" xfId="1329"/>
    <cellStyle name="Normal 3 3 2 4 2 4" xfId="2180"/>
    <cellStyle name="Normal 3 3 2 4 2 5" xfId="3017"/>
    <cellStyle name="Normal 3 3 2 4 3" xfId="650"/>
    <cellStyle name="Normal 3 3 2 4 3 2" xfId="1488"/>
    <cellStyle name="Normal 3 3 2 4 3 3" xfId="2335"/>
    <cellStyle name="Normal 3 3 2 4 4" xfId="1074"/>
    <cellStyle name="Normal 3 3 2 4 5" xfId="1925"/>
    <cellStyle name="Normal 3 3 2 4 6" xfId="2757"/>
    <cellStyle name="Normal 3 3 2 5" xfId="330"/>
    <cellStyle name="Normal 3 3 2 5 2" xfId="758"/>
    <cellStyle name="Normal 3 3 2 5 2 2" xfId="1593"/>
    <cellStyle name="Normal 3 3 2 5 2 3" xfId="2440"/>
    <cellStyle name="Normal 3 3 2 5 3" xfId="1179"/>
    <cellStyle name="Normal 3 3 2 5 4" xfId="2030"/>
    <cellStyle name="Normal 3 3 2 5 5" xfId="2865"/>
    <cellStyle name="Normal 3 3 2 6" xfId="435"/>
    <cellStyle name="Normal 3 3 2 6 2" xfId="863"/>
    <cellStyle name="Normal 3 3 2 6 2 2" xfId="1698"/>
    <cellStyle name="Normal 3 3 2 6 2 3" xfId="2545"/>
    <cellStyle name="Normal 3 3 2 6 3" xfId="1284"/>
    <cellStyle name="Normal 3 3 2 6 4" xfId="2135"/>
    <cellStyle name="Normal 3 3 2 6 5" xfId="2970"/>
    <cellStyle name="Normal 3 3 2 7" xfId="598"/>
    <cellStyle name="Normal 3 3 2 7 2" xfId="1439"/>
    <cellStyle name="Normal 3 3 2 7 3" xfId="2287"/>
    <cellStyle name="Normal 3 3 2 8" xfId="1027"/>
    <cellStyle name="Normal 3 3 2 9" xfId="1878"/>
    <cellStyle name="Normal 3 3 3" xfId="257"/>
    <cellStyle name="Normal 3 3 3 2" xfId="363"/>
    <cellStyle name="Normal 3 3 3 2 2" xfId="791"/>
    <cellStyle name="Normal 3 3 3 2 2 2" xfId="1626"/>
    <cellStyle name="Normal 3 3 3 2 2 3" xfId="2473"/>
    <cellStyle name="Normal 3 3 3 2 3" xfId="1212"/>
    <cellStyle name="Normal 3 3 3 2 4" xfId="2063"/>
    <cellStyle name="Normal 3 3 3 2 5" xfId="2898"/>
    <cellStyle name="Normal 3 3 3 3" xfId="521"/>
    <cellStyle name="Normal 3 3 3 3 2" xfId="941"/>
    <cellStyle name="Normal 3 3 3 3 2 2" xfId="1776"/>
    <cellStyle name="Normal 3 3 3 3 2 3" xfId="2623"/>
    <cellStyle name="Normal 3 3 3 3 3" xfId="1362"/>
    <cellStyle name="Normal 3 3 3 3 4" xfId="2213"/>
    <cellStyle name="Normal 3 3 3 3 5" xfId="3052"/>
    <cellStyle name="Normal 3 3 3 4" xfId="686"/>
    <cellStyle name="Normal 3 3 3 4 2" xfId="1521"/>
    <cellStyle name="Normal 3 3 3 4 3" xfId="2368"/>
    <cellStyle name="Normal 3 3 3 5" xfId="1107"/>
    <cellStyle name="Normal 3 3 3 6" xfId="1958"/>
    <cellStyle name="Normal 3 3 3 7" xfId="2793"/>
    <cellStyle name="Normal 3 3 4" xfId="292"/>
    <cellStyle name="Normal 3 3 4 2" xfId="397"/>
    <cellStyle name="Normal 3 3 4 2 2" xfId="825"/>
    <cellStyle name="Normal 3 3 4 2 2 2" xfId="1660"/>
    <cellStyle name="Normal 3 3 4 2 2 3" xfId="2507"/>
    <cellStyle name="Normal 3 3 4 2 3" xfId="1246"/>
    <cellStyle name="Normal 3 3 4 2 4" xfId="2097"/>
    <cellStyle name="Normal 3 3 4 2 5" xfId="2932"/>
    <cellStyle name="Normal 3 3 4 3" xfId="555"/>
    <cellStyle name="Normal 3 3 4 3 2" xfId="975"/>
    <cellStyle name="Normal 3 3 4 3 2 2" xfId="1810"/>
    <cellStyle name="Normal 3 3 4 3 2 3" xfId="2657"/>
    <cellStyle name="Normal 3 3 4 3 3" xfId="1396"/>
    <cellStyle name="Normal 3 3 4 3 4" xfId="2247"/>
    <cellStyle name="Normal 3 3 4 3 5" xfId="3086"/>
    <cellStyle name="Normal 3 3 4 4" xfId="720"/>
    <cellStyle name="Normal 3 3 4 4 2" xfId="1555"/>
    <cellStyle name="Normal 3 3 4 4 3" xfId="2402"/>
    <cellStyle name="Normal 3 3 4 5" xfId="1141"/>
    <cellStyle name="Normal 3 3 4 6" xfId="1992"/>
    <cellStyle name="Normal 3 3 4 7" xfId="2827"/>
    <cellStyle name="Normal 3 3 5" xfId="179"/>
    <cellStyle name="Normal 3 3 5 2" xfId="485"/>
    <cellStyle name="Normal 3 3 5 2 2" xfId="907"/>
    <cellStyle name="Normal 3 3 5 2 2 2" xfId="1742"/>
    <cellStyle name="Normal 3 3 5 2 2 3" xfId="2589"/>
    <cellStyle name="Normal 3 3 5 2 3" xfId="1328"/>
    <cellStyle name="Normal 3 3 5 2 4" xfId="2179"/>
    <cellStyle name="Normal 3 3 5 2 5" xfId="3016"/>
    <cellStyle name="Normal 3 3 5 3" xfId="649"/>
    <cellStyle name="Normal 3 3 5 3 2" xfId="1487"/>
    <cellStyle name="Normal 3 3 5 3 3" xfId="2334"/>
    <cellStyle name="Normal 3 3 5 4" xfId="1073"/>
    <cellStyle name="Normal 3 3 5 5" xfId="1924"/>
    <cellStyle name="Normal 3 3 5 6" xfId="2756"/>
    <cellStyle name="Normal 3 3 6" xfId="329"/>
    <cellStyle name="Normal 3 3 6 2" xfId="757"/>
    <cellStyle name="Normal 3 3 6 2 2" xfId="1592"/>
    <cellStyle name="Normal 3 3 6 2 3" xfId="2439"/>
    <cellStyle name="Normal 3 3 6 3" xfId="1178"/>
    <cellStyle name="Normal 3 3 6 4" xfId="2029"/>
    <cellStyle name="Normal 3 3 6 5" xfId="2864"/>
    <cellStyle name="Normal 3 3 7" xfId="434"/>
    <cellStyle name="Normal 3 3 7 2" xfId="862"/>
    <cellStyle name="Normal 3 3 7 2 2" xfId="1697"/>
    <cellStyle name="Normal 3 3 7 2 3" xfId="2544"/>
    <cellStyle name="Normal 3 3 7 3" xfId="1283"/>
    <cellStyle name="Normal 3 3 7 4" xfId="2134"/>
    <cellStyle name="Normal 3 3 7 5" xfId="2969"/>
    <cellStyle name="Normal 3 3 8" xfId="597"/>
    <cellStyle name="Normal 3 3 8 2" xfId="1438"/>
    <cellStyle name="Normal 3 3 8 3" xfId="2286"/>
    <cellStyle name="Normal 3 3 9" xfId="1026"/>
    <cellStyle name="Normal 3 4" xfId="116"/>
    <cellStyle name="Normal 3 4 10" xfId="1879"/>
    <cellStyle name="Normal 3 4 11" xfId="2707"/>
    <cellStyle name="Normal 3 4 2" xfId="117"/>
    <cellStyle name="Normal 3 4 2 10" xfId="2708"/>
    <cellStyle name="Normal 3 4 2 2" xfId="260"/>
    <cellStyle name="Normal 3 4 2 2 2" xfId="366"/>
    <cellStyle name="Normal 3 4 2 2 2 2" xfId="794"/>
    <cellStyle name="Normal 3 4 2 2 2 2 2" xfId="1629"/>
    <cellStyle name="Normal 3 4 2 2 2 2 3" xfId="2476"/>
    <cellStyle name="Normal 3 4 2 2 2 3" xfId="1215"/>
    <cellStyle name="Normal 3 4 2 2 2 4" xfId="2066"/>
    <cellStyle name="Normal 3 4 2 2 2 5" xfId="2901"/>
    <cellStyle name="Normal 3 4 2 2 3" xfId="524"/>
    <cellStyle name="Normal 3 4 2 2 3 2" xfId="944"/>
    <cellStyle name="Normal 3 4 2 2 3 2 2" xfId="1779"/>
    <cellStyle name="Normal 3 4 2 2 3 2 3" xfId="2626"/>
    <cellStyle name="Normal 3 4 2 2 3 3" xfId="1365"/>
    <cellStyle name="Normal 3 4 2 2 3 4" xfId="2216"/>
    <cellStyle name="Normal 3 4 2 2 3 5" xfId="3055"/>
    <cellStyle name="Normal 3 4 2 2 4" xfId="689"/>
    <cellStyle name="Normal 3 4 2 2 4 2" xfId="1524"/>
    <cellStyle name="Normal 3 4 2 2 4 3" xfId="2371"/>
    <cellStyle name="Normal 3 4 2 2 5" xfId="1110"/>
    <cellStyle name="Normal 3 4 2 2 6" xfId="1961"/>
    <cellStyle name="Normal 3 4 2 2 7" xfId="2796"/>
    <cellStyle name="Normal 3 4 2 3" xfId="295"/>
    <cellStyle name="Normal 3 4 2 3 2" xfId="400"/>
    <cellStyle name="Normal 3 4 2 3 2 2" xfId="828"/>
    <cellStyle name="Normal 3 4 2 3 2 2 2" xfId="1663"/>
    <cellStyle name="Normal 3 4 2 3 2 2 3" xfId="2510"/>
    <cellStyle name="Normal 3 4 2 3 2 3" xfId="1249"/>
    <cellStyle name="Normal 3 4 2 3 2 4" xfId="2100"/>
    <cellStyle name="Normal 3 4 2 3 2 5" xfId="2935"/>
    <cellStyle name="Normal 3 4 2 3 3" xfId="558"/>
    <cellStyle name="Normal 3 4 2 3 3 2" xfId="978"/>
    <cellStyle name="Normal 3 4 2 3 3 2 2" xfId="1813"/>
    <cellStyle name="Normal 3 4 2 3 3 2 3" xfId="2660"/>
    <cellStyle name="Normal 3 4 2 3 3 3" xfId="1399"/>
    <cellStyle name="Normal 3 4 2 3 3 4" xfId="2250"/>
    <cellStyle name="Normal 3 4 2 3 3 5" xfId="3089"/>
    <cellStyle name="Normal 3 4 2 3 4" xfId="723"/>
    <cellStyle name="Normal 3 4 2 3 4 2" xfId="1558"/>
    <cellStyle name="Normal 3 4 2 3 4 3" xfId="2405"/>
    <cellStyle name="Normal 3 4 2 3 5" xfId="1144"/>
    <cellStyle name="Normal 3 4 2 3 6" xfId="1995"/>
    <cellStyle name="Normal 3 4 2 3 7" xfId="2830"/>
    <cellStyle name="Normal 3 4 2 4" xfId="182"/>
    <cellStyle name="Normal 3 4 2 4 2" xfId="488"/>
    <cellStyle name="Normal 3 4 2 4 2 2" xfId="910"/>
    <cellStyle name="Normal 3 4 2 4 2 2 2" xfId="1745"/>
    <cellStyle name="Normal 3 4 2 4 2 2 3" xfId="2592"/>
    <cellStyle name="Normal 3 4 2 4 2 3" xfId="1331"/>
    <cellStyle name="Normal 3 4 2 4 2 4" xfId="2182"/>
    <cellStyle name="Normal 3 4 2 4 2 5" xfId="3019"/>
    <cellStyle name="Normal 3 4 2 4 3" xfId="652"/>
    <cellStyle name="Normal 3 4 2 4 3 2" xfId="1490"/>
    <cellStyle name="Normal 3 4 2 4 3 3" xfId="2337"/>
    <cellStyle name="Normal 3 4 2 4 4" xfId="1076"/>
    <cellStyle name="Normal 3 4 2 4 5" xfId="1927"/>
    <cellStyle name="Normal 3 4 2 4 6" xfId="2759"/>
    <cellStyle name="Normal 3 4 2 5" xfId="332"/>
    <cellStyle name="Normal 3 4 2 5 2" xfId="760"/>
    <cellStyle name="Normal 3 4 2 5 2 2" xfId="1595"/>
    <cellStyle name="Normal 3 4 2 5 2 3" xfId="2442"/>
    <cellStyle name="Normal 3 4 2 5 3" xfId="1181"/>
    <cellStyle name="Normal 3 4 2 5 4" xfId="2032"/>
    <cellStyle name="Normal 3 4 2 5 5" xfId="2867"/>
    <cellStyle name="Normal 3 4 2 6" xfId="437"/>
    <cellStyle name="Normal 3 4 2 6 2" xfId="865"/>
    <cellStyle name="Normal 3 4 2 6 2 2" xfId="1700"/>
    <cellStyle name="Normal 3 4 2 6 2 3" xfId="2547"/>
    <cellStyle name="Normal 3 4 2 6 3" xfId="1286"/>
    <cellStyle name="Normal 3 4 2 6 4" xfId="2137"/>
    <cellStyle name="Normal 3 4 2 6 5" xfId="2972"/>
    <cellStyle name="Normal 3 4 2 7" xfId="600"/>
    <cellStyle name="Normal 3 4 2 7 2" xfId="1441"/>
    <cellStyle name="Normal 3 4 2 7 3" xfId="2289"/>
    <cellStyle name="Normal 3 4 2 8" xfId="1029"/>
    <cellStyle name="Normal 3 4 2 9" xfId="1880"/>
    <cellStyle name="Normal 3 4 3" xfId="259"/>
    <cellStyle name="Normal 3 4 3 2" xfId="365"/>
    <cellStyle name="Normal 3 4 3 2 2" xfId="793"/>
    <cellStyle name="Normal 3 4 3 2 2 2" xfId="1628"/>
    <cellStyle name="Normal 3 4 3 2 2 3" xfId="2475"/>
    <cellStyle name="Normal 3 4 3 2 3" xfId="1214"/>
    <cellStyle name="Normal 3 4 3 2 4" xfId="2065"/>
    <cellStyle name="Normal 3 4 3 2 5" xfId="2900"/>
    <cellStyle name="Normal 3 4 3 3" xfId="523"/>
    <cellStyle name="Normal 3 4 3 3 2" xfId="943"/>
    <cellStyle name="Normal 3 4 3 3 2 2" xfId="1778"/>
    <cellStyle name="Normal 3 4 3 3 2 3" xfId="2625"/>
    <cellStyle name="Normal 3 4 3 3 3" xfId="1364"/>
    <cellStyle name="Normal 3 4 3 3 4" xfId="2215"/>
    <cellStyle name="Normal 3 4 3 3 5" xfId="3054"/>
    <cellStyle name="Normal 3 4 3 4" xfId="688"/>
    <cellStyle name="Normal 3 4 3 4 2" xfId="1523"/>
    <cellStyle name="Normal 3 4 3 4 3" xfId="2370"/>
    <cellStyle name="Normal 3 4 3 5" xfId="1109"/>
    <cellStyle name="Normal 3 4 3 6" xfId="1960"/>
    <cellStyle name="Normal 3 4 3 7" xfId="2795"/>
    <cellStyle name="Normal 3 4 4" xfId="294"/>
    <cellStyle name="Normal 3 4 4 2" xfId="399"/>
    <cellStyle name="Normal 3 4 4 2 2" xfId="827"/>
    <cellStyle name="Normal 3 4 4 2 2 2" xfId="1662"/>
    <cellStyle name="Normal 3 4 4 2 2 3" xfId="2509"/>
    <cellStyle name="Normal 3 4 4 2 3" xfId="1248"/>
    <cellStyle name="Normal 3 4 4 2 4" xfId="2099"/>
    <cellStyle name="Normal 3 4 4 2 5" xfId="2934"/>
    <cellStyle name="Normal 3 4 4 3" xfId="557"/>
    <cellStyle name="Normal 3 4 4 3 2" xfId="977"/>
    <cellStyle name="Normal 3 4 4 3 2 2" xfId="1812"/>
    <cellStyle name="Normal 3 4 4 3 2 3" xfId="2659"/>
    <cellStyle name="Normal 3 4 4 3 3" xfId="1398"/>
    <cellStyle name="Normal 3 4 4 3 4" xfId="2249"/>
    <cellStyle name="Normal 3 4 4 3 5" xfId="3088"/>
    <cellStyle name="Normal 3 4 4 4" xfId="722"/>
    <cellStyle name="Normal 3 4 4 4 2" xfId="1557"/>
    <cellStyle name="Normal 3 4 4 4 3" xfId="2404"/>
    <cellStyle name="Normal 3 4 4 5" xfId="1143"/>
    <cellStyle name="Normal 3 4 4 6" xfId="1994"/>
    <cellStyle name="Normal 3 4 4 7" xfId="2829"/>
    <cellStyle name="Normal 3 4 5" xfId="181"/>
    <cellStyle name="Normal 3 4 5 2" xfId="487"/>
    <cellStyle name="Normal 3 4 5 2 2" xfId="909"/>
    <cellStyle name="Normal 3 4 5 2 2 2" xfId="1744"/>
    <cellStyle name="Normal 3 4 5 2 2 3" xfId="2591"/>
    <cellStyle name="Normal 3 4 5 2 3" xfId="1330"/>
    <cellStyle name="Normal 3 4 5 2 4" xfId="2181"/>
    <cellStyle name="Normal 3 4 5 2 5" xfId="3018"/>
    <cellStyle name="Normal 3 4 5 3" xfId="651"/>
    <cellStyle name="Normal 3 4 5 3 2" xfId="1489"/>
    <cellStyle name="Normal 3 4 5 3 3" xfId="2336"/>
    <cellStyle name="Normal 3 4 5 4" xfId="1075"/>
    <cellStyle name="Normal 3 4 5 5" xfId="1926"/>
    <cellStyle name="Normal 3 4 5 6" xfId="2758"/>
    <cellStyle name="Normal 3 4 6" xfId="331"/>
    <cellStyle name="Normal 3 4 6 2" xfId="759"/>
    <cellStyle name="Normal 3 4 6 2 2" xfId="1594"/>
    <cellStyle name="Normal 3 4 6 2 3" xfId="2441"/>
    <cellStyle name="Normal 3 4 6 3" xfId="1180"/>
    <cellStyle name="Normal 3 4 6 4" xfId="2031"/>
    <cellStyle name="Normal 3 4 6 5" xfId="2866"/>
    <cellStyle name="Normal 3 4 7" xfId="436"/>
    <cellStyle name="Normal 3 4 7 2" xfId="864"/>
    <cellStyle name="Normal 3 4 7 2 2" xfId="1699"/>
    <cellStyle name="Normal 3 4 7 2 3" xfId="2546"/>
    <cellStyle name="Normal 3 4 7 3" xfId="1285"/>
    <cellStyle name="Normal 3 4 7 4" xfId="2136"/>
    <cellStyle name="Normal 3 4 7 5" xfId="2971"/>
    <cellStyle name="Normal 3 4 8" xfId="599"/>
    <cellStyle name="Normal 3 4 8 2" xfId="1440"/>
    <cellStyle name="Normal 3 4 8 3" xfId="2288"/>
    <cellStyle name="Normal 3 4 9" xfId="1028"/>
    <cellStyle name="Normal 3 5" xfId="118"/>
    <cellStyle name="Normal 3 5 10" xfId="1881"/>
    <cellStyle name="Normal 3 5 11" xfId="2709"/>
    <cellStyle name="Normal 3 5 2" xfId="119"/>
    <cellStyle name="Normal 3 5 2 10" xfId="2710"/>
    <cellStyle name="Normal 3 5 2 2" xfId="262"/>
    <cellStyle name="Normal 3 5 2 2 2" xfId="368"/>
    <cellStyle name="Normal 3 5 2 2 2 2" xfId="796"/>
    <cellStyle name="Normal 3 5 2 2 2 2 2" xfId="1631"/>
    <cellStyle name="Normal 3 5 2 2 2 2 3" xfId="2478"/>
    <cellStyle name="Normal 3 5 2 2 2 3" xfId="1217"/>
    <cellStyle name="Normal 3 5 2 2 2 4" xfId="2068"/>
    <cellStyle name="Normal 3 5 2 2 2 5" xfId="2903"/>
    <cellStyle name="Normal 3 5 2 2 3" xfId="526"/>
    <cellStyle name="Normal 3 5 2 2 3 2" xfId="946"/>
    <cellStyle name="Normal 3 5 2 2 3 2 2" xfId="1781"/>
    <cellStyle name="Normal 3 5 2 2 3 2 3" xfId="2628"/>
    <cellStyle name="Normal 3 5 2 2 3 3" xfId="1367"/>
    <cellStyle name="Normal 3 5 2 2 3 4" xfId="2218"/>
    <cellStyle name="Normal 3 5 2 2 3 5" xfId="3057"/>
    <cellStyle name="Normal 3 5 2 2 4" xfId="691"/>
    <cellStyle name="Normal 3 5 2 2 4 2" xfId="1526"/>
    <cellStyle name="Normal 3 5 2 2 4 3" xfId="2373"/>
    <cellStyle name="Normal 3 5 2 2 5" xfId="1112"/>
    <cellStyle name="Normal 3 5 2 2 6" xfId="1963"/>
    <cellStyle name="Normal 3 5 2 2 7" xfId="2798"/>
    <cellStyle name="Normal 3 5 2 3" xfId="297"/>
    <cellStyle name="Normal 3 5 2 3 2" xfId="402"/>
    <cellStyle name="Normal 3 5 2 3 2 2" xfId="830"/>
    <cellStyle name="Normal 3 5 2 3 2 2 2" xfId="1665"/>
    <cellStyle name="Normal 3 5 2 3 2 2 3" xfId="2512"/>
    <cellStyle name="Normal 3 5 2 3 2 3" xfId="1251"/>
    <cellStyle name="Normal 3 5 2 3 2 4" xfId="2102"/>
    <cellStyle name="Normal 3 5 2 3 2 5" xfId="2937"/>
    <cellStyle name="Normal 3 5 2 3 3" xfId="560"/>
    <cellStyle name="Normal 3 5 2 3 3 2" xfId="980"/>
    <cellStyle name="Normal 3 5 2 3 3 2 2" xfId="1815"/>
    <cellStyle name="Normal 3 5 2 3 3 2 3" xfId="2662"/>
    <cellStyle name="Normal 3 5 2 3 3 3" xfId="1401"/>
    <cellStyle name="Normal 3 5 2 3 3 4" xfId="2252"/>
    <cellStyle name="Normal 3 5 2 3 3 5" xfId="3091"/>
    <cellStyle name="Normal 3 5 2 3 4" xfId="725"/>
    <cellStyle name="Normal 3 5 2 3 4 2" xfId="1560"/>
    <cellStyle name="Normal 3 5 2 3 4 3" xfId="2407"/>
    <cellStyle name="Normal 3 5 2 3 5" xfId="1146"/>
    <cellStyle name="Normal 3 5 2 3 6" xfId="1997"/>
    <cellStyle name="Normal 3 5 2 3 7" xfId="2832"/>
    <cellStyle name="Normal 3 5 2 4" xfId="184"/>
    <cellStyle name="Normal 3 5 2 4 2" xfId="490"/>
    <cellStyle name="Normal 3 5 2 4 2 2" xfId="912"/>
    <cellStyle name="Normal 3 5 2 4 2 2 2" xfId="1747"/>
    <cellStyle name="Normal 3 5 2 4 2 2 3" xfId="2594"/>
    <cellStyle name="Normal 3 5 2 4 2 3" xfId="1333"/>
    <cellStyle name="Normal 3 5 2 4 2 4" xfId="2184"/>
    <cellStyle name="Normal 3 5 2 4 2 5" xfId="3021"/>
    <cellStyle name="Normal 3 5 2 4 3" xfId="654"/>
    <cellStyle name="Normal 3 5 2 4 3 2" xfId="1492"/>
    <cellStyle name="Normal 3 5 2 4 3 3" xfId="2339"/>
    <cellStyle name="Normal 3 5 2 4 4" xfId="1078"/>
    <cellStyle name="Normal 3 5 2 4 5" xfId="1929"/>
    <cellStyle name="Normal 3 5 2 4 6" xfId="2761"/>
    <cellStyle name="Normal 3 5 2 5" xfId="334"/>
    <cellStyle name="Normal 3 5 2 5 2" xfId="762"/>
    <cellStyle name="Normal 3 5 2 5 2 2" xfId="1597"/>
    <cellStyle name="Normal 3 5 2 5 2 3" xfId="2444"/>
    <cellStyle name="Normal 3 5 2 5 3" xfId="1183"/>
    <cellStyle name="Normal 3 5 2 5 4" xfId="2034"/>
    <cellStyle name="Normal 3 5 2 5 5" xfId="2869"/>
    <cellStyle name="Normal 3 5 2 6" xfId="439"/>
    <cellStyle name="Normal 3 5 2 6 2" xfId="867"/>
    <cellStyle name="Normal 3 5 2 6 2 2" xfId="1702"/>
    <cellStyle name="Normal 3 5 2 6 2 3" xfId="2549"/>
    <cellStyle name="Normal 3 5 2 6 3" xfId="1288"/>
    <cellStyle name="Normal 3 5 2 6 4" xfId="2139"/>
    <cellStyle name="Normal 3 5 2 6 5" xfId="2974"/>
    <cellStyle name="Normal 3 5 2 7" xfId="602"/>
    <cellStyle name="Normal 3 5 2 7 2" xfId="1443"/>
    <cellStyle name="Normal 3 5 2 7 3" xfId="2291"/>
    <cellStyle name="Normal 3 5 2 8" xfId="1031"/>
    <cellStyle name="Normal 3 5 2 9" xfId="1882"/>
    <cellStyle name="Normal 3 5 3" xfId="261"/>
    <cellStyle name="Normal 3 5 3 2" xfId="367"/>
    <cellStyle name="Normal 3 5 3 2 2" xfId="795"/>
    <cellStyle name="Normal 3 5 3 2 2 2" xfId="1630"/>
    <cellStyle name="Normal 3 5 3 2 2 3" xfId="2477"/>
    <cellStyle name="Normal 3 5 3 2 3" xfId="1216"/>
    <cellStyle name="Normal 3 5 3 2 4" xfId="2067"/>
    <cellStyle name="Normal 3 5 3 2 5" xfId="2902"/>
    <cellStyle name="Normal 3 5 3 3" xfId="525"/>
    <cellStyle name="Normal 3 5 3 3 2" xfId="945"/>
    <cellStyle name="Normal 3 5 3 3 2 2" xfId="1780"/>
    <cellStyle name="Normal 3 5 3 3 2 3" xfId="2627"/>
    <cellStyle name="Normal 3 5 3 3 3" xfId="1366"/>
    <cellStyle name="Normal 3 5 3 3 4" xfId="2217"/>
    <cellStyle name="Normal 3 5 3 3 5" xfId="3056"/>
    <cellStyle name="Normal 3 5 3 4" xfId="690"/>
    <cellStyle name="Normal 3 5 3 4 2" xfId="1525"/>
    <cellStyle name="Normal 3 5 3 4 3" xfId="2372"/>
    <cellStyle name="Normal 3 5 3 5" xfId="1111"/>
    <cellStyle name="Normal 3 5 3 6" xfId="1962"/>
    <cellStyle name="Normal 3 5 3 7" xfId="2797"/>
    <cellStyle name="Normal 3 5 4" xfId="296"/>
    <cellStyle name="Normal 3 5 4 2" xfId="401"/>
    <cellStyle name="Normal 3 5 4 2 2" xfId="829"/>
    <cellStyle name="Normal 3 5 4 2 2 2" xfId="1664"/>
    <cellStyle name="Normal 3 5 4 2 2 3" xfId="2511"/>
    <cellStyle name="Normal 3 5 4 2 3" xfId="1250"/>
    <cellStyle name="Normal 3 5 4 2 4" xfId="2101"/>
    <cellStyle name="Normal 3 5 4 2 5" xfId="2936"/>
    <cellStyle name="Normal 3 5 4 3" xfId="559"/>
    <cellStyle name="Normal 3 5 4 3 2" xfId="979"/>
    <cellStyle name="Normal 3 5 4 3 2 2" xfId="1814"/>
    <cellStyle name="Normal 3 5 4 3 2 3" xfId="2661"/>
    <cellStyle name="Normal 3 5 4 3 3" xfId="1400"/>
    <cellStyle name="Normal 3 5 4 3 4" xfId="2251"/>
    <cellStyle name="Normal 3 5 4 3 5" xfId="3090"/>
    <cellStyle name="Normal 3 5 4 4" xfId="724"/>
    <cellStyle name="Normal 3 5 4 4 2" xfId="1559"/>
    <cellStyle name="Normal 3 5 4 4 3" xfId="2406"/>
    <cellStyle name="Normal 3 5 4 5" xfId="1145"/>
    <cellStyle name="Normal 3 5 4 6" xfId="1996"/>
    <cellStyle name="Normal 3 5 4 7" xfId="2831"/>
    <cellStyle name="Normal 3 5 5" xfId="183"/>
    <cellStyle name="Normal 3 5 5 2" xfId="489"/>
    <cellStyle name="Normal 3 5 5 2 2" xfId="911"/>
    <cellStyle name="Normal 3 5 5 2 2 2" xfId="1746"/>
    <cellStyle name="Normal 3 5 5 2 2 3" xfId="2593"/>
    <cellStyle name="Normal 3 5 5 2 3" xfId="1332"/>
    <cellStyle name="Normal 3 5 5 2 4" xfId="2183"/>
    <cellStyle name="Normal 3 5 5 2 5" xfId="3020"/>
    <cellStyle name="Normal 3 5 5 3" xfId="653"/>
    <cellStyle name="Normal 3 5 5 3 2" xfId="1491"/>
    <cellStyle name="Normal 3 5 5 3 3" xfId="2338"/>
    <cellStyle name="Normal 3 5 5 4" xfId="1077"/>
    <cellStyle name="Normal 3 5 5 5" xfId="1928"/>
    <cellStyle name="Normal 3 5 5 6" xfId="2760"/>
    <cellStyle name="Normal 3 5 6" xfId="333"/>
    <cellStyle name="Normal 3 5 6 2" xfId="761"/>
    <cellStyle name="Normal 3 5 6 2 2" xfId="1596"/>
    <cellStyle name="Normal 3 5 6 2 3" xfId="2443"/>
    <cellStyle name="Normal 3 5 6 3" xfId="1182"/>
    <cellStyle name="Normal 3 5 6 4" xfId="2033"/>
    <cellStyle name="Normal 3 5 6 5" xfId="2868"/>
    <cellStyle name="Normal 3 5 7" xfId="438"/>
    <cellStyle name="Normal 3 5 7 2" xfId="866"/>
    <cellStyle name="Normal 3 5 7 2 2" xfId="1701"/>
    <cellStyle name="Normal 3 5 7 2 3" xfId="2548"/>
    <cellStyle name="Normal 3 5 7 3" xfId="1287"/>
    <cellStyle name="Normal 3 5 7 4" xfId="2138"/>
    <cellStyle name="Normal 3 5 7 5" xfId="2973"/>
    <cellStyle name="Normal 3 5 8" xfId="601"/>
    <cellStyle name="Normal 3 5 8 2" xfId="1442"/>
    <cellStyle name="Normal 3 5 8 3" xfId="2290"/>
    <cellStyle name="Normal 3 5 9" xfId="1030"/>
    <cellStyle name="Normal 3 6" xfId="120"/>
    <cellStyle name="Normal 3 7" xfId="121"/>
    <cellStyle name="Normal 3 8" xfId="122"/>
    <cellStyle name="Normal 3 8 10" xfId="1883"/>
    <cellStyle name="Normal 3 8 11" xfId="2711"/>
    <cellStyle name="Normal 3 8 2" xfId="123"/>
    <cellStyle name="Normal 3 8 2 10" xfId="2712"/>
    <cellStyle name="Normal 3 8 2 2" xfId="264"/>
    <cellStyle name="Normal 3 8 2 2 2" xfId="370"/>
    <cellStyle name="Normal 3 8 2 2 2 2" xfId="798"/>
    <cellStyle name="Normal 3 8 2 2 2 2 2" xfId="1633"/>
    <cellStyle name="Normal 3 8 2 2 2 2 3" xfId="2480"/>
    <cellStyle name="Normal 3 8 2 2 2 3" xfId="1219"/>
    <cellStyle name="Normal 3 8 2 2 2 4" xfId="2070"/>
    <cellStyle name="Normal 3 8 2 2 2 5" xfId="2905"/>
    <cellStyle name="Normal 3 8 2 2 3" xfId="528"/>
    <cellStyle name="Normal 3 8 2 2 3 2" xfId="948"/>
    <cellStyle name="Normal 3 8 2 2 3 2 2" xfId="1783"/>
    <cellStyle name="Normal 3 8 2 2 3 2 3" xfId="2630"/>
    <cellStyle name="Normal 3 8 2 2 3 3" xfId="1369"/>
    <cellStyle name="Normal 3 8 2 2 3 4" xfId="2220"/>
    <cellStyle name="Normal 3 8 2 2 3 5" xfId="3059"/>
    <cellStyle name="Normal 3 8 2 2 4" xfId="693"/>
    <cellStyle name="Normal 3 8 2 2 4 2" xfId="1528"/>
    <cellStyle name="Normal 3 8 2 2 4 3" xfId="2375"/>
    <cellStyle name="Normal 3 8 2 2 5" xfId="1114"/>
    <cellStyle name="Normal 3 8 2 2 6" xfId="1965"/>
    <cellStyle name="Normal 3 8 2 2 7" xfId="2800"/>
    <cellStyle name="Normal 3 8 2 3" xfId="299"/>
    <cellStyle name="Normal 3 8 2 3 2" xfId="404"/>
    <cellStyle name="Normal 3 8 2 3 2 2" xfId="832"/>
    <cellStyle name="Normal 3 8 2 3 2 2 2" xfId="1667"/>
    <cellStyle name="Normal 3 8 2 3 2 2 3" xfId="2514"/>
    <cellStyle name="Normal 3 8 2 3 2 3" xfId="1253"/>
    <cellStyle name="Normal 3 8 2 3 2 4" xfId="2104"/>
    <cellStyle name="Normal 3 8 2 3 2 5" xfId="2939"/>
    <cellStyle name="Normal 3 8 2 3 3" xfId="562"/>
    <cellStyle name="Normal 3 8 2 3 3 2" xfId="982"/>
    <cellStyle name="Normal 3 8 2 3 3 2 2" xfId="1817"/>
    <cellStyle name="Normal 3 8 2 3 3 2 3" xfId="2664"/>
    <cellStyle name="Normal 3 8 2 3 3 3" xfId="1403"/>
    <cellStyle name="Normal 3 8 2 3 3 4" xfId="2254"/>
    <cellStyle name="Normal 3 8 2 3 3 5" xfId="3093"/>
    <cellStyle name="Normal 3 8 2 3 4" xfId="727"/>
    <cellStyle name="Normal 3 8 2 3 4 2" xfId="1562"/>
    <cellStyle name="Normal 3 8 2 3 4 3" xfId="2409"/>
    <cellStyle name="Normal 3 8 2 3 5" xfId="1148"/>
    <cellStyle name="Normal 3 8 2 3 6" xfId="1999"/>
    <cellStyle name="Normal 3 8 2 3 7" xfId="2834"/>
    <cellStyle name="Normal 3 8 2 4" xfId="186"/>
    <cellStyle name="Normal 3 8 2 4 2" xfId="492"/>
    <cellStyle name="Normal 3 8 2 4 2 2" xfId="914"/>
    <cellStyle name="Normal 3 8 2 4 2 2 2" xfId="1749"/>
    <cellStyle name="Normal 3 8 2 4 2 2 3" xfId="2596"/>
    <cellStyle name="Normal 3 8 2 4 2 3" xfId="1335"/>
    <cellStyle name="Normal 3 8 2 4 2 4" xfId="2186"/>
    <cellStyle name="Normal 3 8 2 4 2 5" xfId="3023"/>
    <cellStyle name="Normal 3 8 2 4 3" xfId="656"/>
    <cellStyle name="Normal 3 8 2 4 3 2" xfId="1494"/>
    <cellStyle name="Normal 3 8 2 4 3 3" xfId="2341"/>
    <cellStyle name="Normal 3 8 2 4 4" xfId="1080"/>
    <cellStyle name="Normal 3 8 2 4 5" xfId="1931"/>
    <cellStyle name="Normal 3 8 2 4 6" xfId="2763"/>
    <cellStyle name="Normal 3 8 2 5" xfId="336"/>
    <cellStyle name="Normal 3 8 2 5 2" xfId="764"/>
    <cellStyle name="Normal 3 8 2 5 2 2" xfId="1599"/>
    <cellStyle name="Normal 3 8 2 5 2 3" xfId="2446"/>
    <cellStyle name="Normal 3 8 2 5 3" xfId="1185"/>
    <cellStyle name="Normal 3 8 2 5 4" xfId="2036"/>
    <cellStyle name="Normal 3 8 2 5 5" xfId="2871"/>
    <cellStyle name="Normal 3 8 2 6" xfId="441"/>
    <cellStyle name="Normal 3 8 2 6 2" xfId="869"/>
    <cellStyle name="Normal 3 8 2 6 2 2" xfId="1704"/>
    <cellStyle name="Normal 3 8 2 6 2 3" xfId="2551"/>
    <cellStyle name="Normal 3 8 2 6 3" xfId="1290"/>
    <cellStyle name="Normal 3 8 2 6 4" xfId="2141"/>
    <cellStyle name="Normal 3 8 2 6 5" xfId="2976"/>
    <cellStyle name="Normal 3 8 2 7" xfId="605"/>
    <cellStyle name="Normal 3 8 2 7 2" xfId="1445"/>
    <cellStyle name="Normal 3 8 2 7 3" xfId="2293"/>
    <cellStyle name="Normal 3 8 2 8" xfId="1033"/>
    <cellStyle name="Normal 3 8 2 9" xfId="1884"/>
    <cellStyle name="Normal 3 8 3" xfId="263"/>
    <cellStyle name="Normal 3 8 3 2" xfId="369"/>
    <cellStyle name="Normal 3 8 3 2 2" xfId="797"/>
    <cellStyle name="Normal 3 8 3 2 2 2" xfId="1632"/>
    <cellStyle name="Normal 3 8 3 2 2 3" xfId="2479"/>
    <cellStyle name="Normal 3 8 3 2 3" xfId="1218"/>
    <cellStyle name="Normal 3 8 3 2 4" xfId="2069"/>
    <cellStyle name="Normal 3 8 3 2 5" xfId="2904"/>
    <cellStyle name="Normal 3 8 3 3" xfId="527"/>
    <cellStyle name="Normal 3 8 3 3 2" xfId="947"/>
    <cellStyle name="Normal 3 8 3 3 2 2" xfId="1782"/>
    <cellStyle name="Normal 3 8 3 3 2 3" xfId="2629"/>
    <cellStyle name="Normal 3 8 3 3 3" xfId="1368"/>
    <cellStyle name="Normal 3 8 3 3 4" xfId="2219"/>
    <cellStyle name="Normal 3 8 3 3 5" xfId="3058"/>
    <cellStyle name="Normal 3 8 3 4" xfId="692"/>
    <cellStyle name="Normal 3 8 3 4 2" xfId="1527"/>
    <cellStyle name="Normal 3 8 3 4 3" xfId="2374"/>
    <cellStyle name="Normal 3 8 3 5" xfId="1113"/>
    <cellStyle name="Normal 3 8 3 6" xfId="1964"/>
    <cellStyle name="Normal 3 8 3 7" xfId="2799"/>
    <cellStyle name="Normal 3 8 4" xfId="298"/>
    <cellStyle name="Normal 3 8 4 2" xfId="403"/>
    <cellStyle name="Normal 3 8 4 2 2" xfId="831"/>
    <cellStyle name="Normal 3 8 4 2 2 2" xfId="1666"/>
    <cellStyle name="Normal 3 8 4 2 2 3" xfId="2513"/>
    <cellStyle name="Normal 3 8 4 2 3" xfId="1252"/>
    <cellStyle name="Normal 3 8 4 2 4" xfId="2103"/>
    <cellStyle name="Normal 3 8 4 2 5" xfId="2938"/>
    <cellStyle name="Normal 3 8 4 3" xfId="561"/>
    <cellStyle name="Normal 3 8 4 3 2" xfId="981"/>
    <cellStyle name="Normal 3 8 4 3 2 2" xfId="1816"/>
    <cellStyle name="Normal 3 8 4 3 2 3" xfId="2663"/>
    <cellStyle name="Normal 3 8 4 3 3" xfId="1402"/>
    <cellStyle name="Normal 3 8 4 3 4" xfId="2253"/>
    <cellStyle name="Normal 3 8 4 3 5" xfId="3092"/>
    <cellStyle name="Normal 3 8 4 4" xfId="726"/>
    <cellStyle name="Normal 3 8 4 4 2" xfId="1561"/>
    <cellStyle name="Normal 3 8 4 4 3" xfId="2408"/>
    <cellStyle name="Normal 3 8 4 5" xfId="1147"/>
    <cellStyle name="Normal 3 8 4 6" xfId="1998"/>
    <cellStyle name="Normal 3 8 4 7" xfId="2833"/>
    <cellStyle name="Normal 3 8 5" xfId="185"/>
    <cellStyle name="Normal 3 8 5 2" xfId="491"/>
    <cellStyle name="Normal 3 8 5 2 2" xfId="913"/>
    <cellStyle name="Normal 3 8 5 2 2 2" xfId="1748"/>
    <cellStyle name="Normal 3 8 5 2 2 3" xfId="2595"/>
    <cellStyle name="Normal 3 8 5 2 3" xfId="1334"/>
    <cellStyle name="Normal 3 8 5 2 4" xfId="2185"/>
    <cellStyle name="Normal 3 8 5 2 5" xfId="3022"/>
    <cellStyle name="Normal 3 8 5 3" xfId="655"/>
    <cellStyle name="Normal 3 8 5 3 2" xfId="1493"/>
    <cellStyle name="Normal 3 8 5 3 3" xfId="2340"/>
    <cellStyle name="Normal 3 8 5 4" xfId="1079"/>
    <cellStyle name="Normal 3 8 5 5" xfId="1930"/>
    <cellStyle name="Normal 3 8 5 6" xfId="2762"/>
    <cellStyle name="Normal 3 8 6" xfId="335"/>
    <cellStyle name="Normal 3 8 6 2" xfId="763"/>
    <cellStyle name="Normal 3 8 6 2 2" xfId="1598"/>
    <cellStyle name="Normal 3 8 6 2 3" xfId="2445"/>
    <cellStyle name="Normal 3 8 6 3" xfId="1184"/>
    <cellStyle name="Normal 3 8 6 4" xfId="2035"/>
    <cellStyle name="Normal 3 8 6 5" xfId="2870"/>
    <cellStyle name="Normal 3 8 7" xfId="440"/>
    <cellStyle name="Normal 3 8 7 2" xfId="868"/>
    <cellStyle name="Normal 3 8 7 2 2" xfId="1703"/>
    <cellStyle name="Normal 3 8 7 2 3" xfId="2550"/>
    <cellStyle name="Normal 3 8 7 3" xfId="1289"/>
    <cellStyle name="Normal 3 8 7 4" xfId="2140"/>
    <cellStyle name="Normal 3 8 7 5" xfId="2975"/>
    <cellStyle name="Normal 3 8 8" xfId="604"/>
    <cellStyle name="Normal 3 8 8 2" xfId="1444"/>
    <cellStyle name="Normal 3 8 8 3" xfId="2292"/>
    <cellStyle name="Normal 3 8 9" xfId="1032"/>
    <cellStyle name="Normal 3 9" xfId="124"/>
    <cellStyle name="Normal 3 9 10" xfId="1885"/>
    <cellStyle name="Normal 3 9 11" xfId="2713"/>
    <cellStyle name="Normal 3 9 2" xfId="125"/>
    <cellStyle name="Normal 3 9 2 10" xfId="2714"/>
    <cellStyle name="Normal 3 9 2 2" xfId="266"/>
    <cellStyle name="Normal 3 9 2 2 2" xfId="372"/>
    <cellStyle name="Normal 3 9 2 2 2 2" xfId="800"/>
    <cellStyle name="Normal 3 9 2 2 2 2 2" xfId="1635"/>
    <cellStyle name="Normal 3 9 2 2 2 2 3" xfId="2482"/>
    <cellStyle name="Normal 3 9 2 2 2 3" xfId="1221"/>
    <cellStyle name="Normal 3 9 2 2 2 4" xfId="2072"/>
    <cellStyle name="Normal 3 9 2 2 2 5" xfId="2907"/>
    <cellStyle name="Normal 3 9 2 2 3" xfId="530"/>
    <cellStyle name="Normal 3 9 2 2 3 2" xfId="950"/>
    <cellStyle name="Normal 3 9 2 2 3 2 2" xfId="1785"/>
    <cellStyle name="Normal 3 9 2 2 3 2 3" xfId="2632"/>
    <cellStyle name="Normal 3 9 2 2 3 3" xfId="1371"/>
    <cellStyle name="Normal 3 9 2 2 3 4" xfId="2222"/>
    <cellStyle name="Normal 3 9 2 2 3 5" xfId="3061"/>
    <cellStyle name="Normal 3 9 2 2 4" xfId="695"/>
    <cellStyle name="Normal 3 9 2 2 4 2" xfId="1530"/>
    <cellStyle name="Normal 3 9 2 2 4 3" xfId="2377"/>
    <cellStyle name="Normal 3 9 2 2 5" xfId="1116"/>
    <cellStyle name="Normal 3 9 2 2 6" xfId="1967"/>
    <cellStyle name="Normal 3 9 2 2 7" xfId="2802"/>
    <cellStyle name="Normal 3 9 2 3" xfId="301"/>
    <cellStyle name="Normal 3 9 2 3 2" xfId="406"/>
    <cellStyle name="Normal 3 9 2 3 2 2" xfId="834"/>
    <cellStyle name="Normal 3 9 2 3 2 2 2" xfId="1669"/>
    <cellStyle name="Normal 3 9 2 3 2 2 3" xfId="2516"/>
    <cellStyle name="Normal 3 9 2 3 2 3" xfId="1255"/>
    <cellStyle name="Normal 3 9 2 3 2 4" xfId="2106"/>
    <cellStyle name="Normal 3 9 2 3 2 5" xfId="2941"/>
    <cellStyle name="Normal 3 9 2 3 3" xfId="564"/>
    <cellStyle name="Normal 3 9 2 3 3 2" xfId="984"/>
    <cellStyle name="Normal 3 9 2 3 3 2 2" xfId="1819"/>
    <cellStyle name="Normal 3 9 2 3 3 2 3" xfId="2666"/>
    <cellStyle name="Normal 3 9 2 3 3 3" xfId="1405"/>
    <cellStyle name="Normal 3 9 2 3 3 4" xfId="2256"/>
    <cellStyle name="Normal 3 9 2 3 3 5" xfId="3095"/>
    <cellStyle name="Normal 3 9 2 3 4" xfId="729"/>
    <cellStyle name="Normal 3 9 2 3 4 2" xfId="1564"/>
    <cellStyle name="Normal 3 9 2 3 4 3" xfId="2411"/>
    <cellStyle name="Normal 3 9 2 3 5" xfId="1150"/>
    <cellStyle name="Normal 3 9 2 3 6" xfId="2001"/>
    <cellStyle name="Normal 3 9 2 3 7" xfId="2836"/>
    <cellStyle name="Normal 3 9 2 4" xfId="188"/>
    <cellStyle name="Normal 3 9 2 4 2" xfId="494"/>
    <cellStyle name="Normal 3 9 2 4 2 2" xfId="916"/>
    <cellStyle name="Normal 3 9 2 4 2 2 2" xfId="1751"/>
    <cellStyle name="Normal 3 9 2 4 2 2 3" xfId="2598"/>
    <cellStyle name="Normal 3 9 2 4 2 3" xfId="1337"/>
    <cellStyle name="Normal 3 9 2 4 2 4" xfId="2188"/>
    <cellStyle name="Normal 3 9 2 4 2 5" xfId="3025"/>
    <cellStyle name="Normal 3 9 2 4 3" xfId="658"/>
    <cellStyle name="Normal 3 9 2 4 3 2" xfId="1496"/>
    <cellStyle name="Normal 3 9 2 4 3 3" xfId="2343"/>
    <cellStyle name="Normal 3 9 2 4 4" xfId="1082"/>
    <cellStyle name="Normal 3 9 2 4 5" xfId="1933"/>
    <cellStyle name="Normal 3 9 2 4 6" xfId="2765"/>
    <cellStyle name="Normal 3 9 2 5" xfId="338"/>
    <cellStyle name="Normal 3 9 2 5 2" xfId="766"/>
    <cellStyle name="Normal 3 9 2 5 2 2" xfId="1601"/>
    <cellStyle name="Normal 3 9 2 5 2 3" xfId="2448"/>
    <cellStyle name="Normal 3 9 2 5 3" xfId="1187"/>
    <cellStyle name="Normal 3 9 2 5 4" xfId="2038"/>
    <cellStyle name="Normal 3 9 2 5 5" xfId="2873"/>
    <cellStyle name="Normal 3 9 2 6" xfId="443"/>
    <cellStyle name="Normal 3 9 2 6 2" xfId="871"/>
    <cellStyle name="Normal 3 9 2 6 2 2" xfId="1706"/>
    <cellStyle name="Normal 3 9 2 6 2 3" xfId="2553"/>
    <cellStyle name="Normal 3 9 2 6 3" xfId="1292"/>
    <cellStyle name="Normal 3 9 2 6 4" xfId="2143"/>
    <cellStyle name="Normal 3 9 2 6 5" xfId="2978"/>
    <cellStyle name="Normal 3 9 2 7" xfId="607"/>
    <cellStyle name="Normal 3 9 2 7 2" xfId="1447"/>
    <cellStyle name="Normal 3 9 2 7 3" xfId="2295"/>
    <cellStyle name="Normal 3 9 2 8" xfId="1035"/>
    <cellStyle name="Normal 3 9 2 9" xfId="1886"/>
    <cellStyle name="Normal 3 9 3" xfId="265"/>
    <cellStyle name="Normal 3 9 3 2" xfId="371"/>
    <cellStyle name="Normal 3 9 3 2 2" xfId="799"/>
    <cellStyle name="Normal 3 9 3 2 2 2" xfId="1634"/>
    <cellStyle name="Normal 3 9 3 2 2 3" xfId="2481"/>
    <cellStyle name="Normal 3 9 3 2 3" xfId="1220"/>
    <cellStyle name="Normal 3 9 3 2 4" xfId="2071"/>
    <cellStyle name="Normal 3 9 3 2 5" xfId="2906"/>
    <cellStyle name="Normal 3 9 3 3" xfId="529"/>
    <cellStyle name="Normal 3 9 3 3 2" xfId="949"/>
    <cellStyle name="Normal 3 9 3 3 2 2" xfId="1784"/>
    <cellStyle name="Normal 3 9 3 3 2 3" xfId="2631"/>
    <cellStyle name="Normal 3 9 3 3 3" xfId="1370"/>
    <cellStyle name="Normal 3 9 3 3 4" xfId="2221"/>
    <cellStyle name="Normal 3 9 3 3 5" xfId="3060"/>
    <cellStyle name="Normal 3 9 3 4" xfId="694"/>
    <cellStyle name="Normal 3 9 3 4 2" xfId="1529"/>
    <cellStyle name="Normal 3 9 3 4 3" xfId="2376"/>
    <cellStyle name="Normal 3 9 3 5" xfId="1115"/>
    <cellStyle name="Normal 3 9 3 6" xfId="1966"/>
    <cellStyle name="Normal 3 9 3 7" xfId="2801"/>
    <cellStyle name="Normal 3 9 4" xfId="300"/>
    <cellStyle name="Normal 3 9 4 2" xfId="405"/>
    <cellStyle name="Normal 3 9 4 2 2" xfId="833"/>
    <cellStyle name="Normal 3 9 4 2 2 2" xfId="1668"/>
    <cellStyle name="Normal 3 9 4 2 2 3" xfId="2515"/>
    <cellStyle name="Normal 3 9 4 2 3" xfId="1254"/>
    <cellStyle name="Normal 3 9 4 2 4" xfId="2105"/>
    <cellStyle name="Normal 3 9 4 2 5" xfId="2940"/>
    <cellStyle name="Normal 3 9 4 3" xfId="563"/>
    <cellStyle name="Normal 3 9 4 3 2" xfId="983"/>
    <cellStyle name="Normal 3 9 4 3 2 2" xfId="1818"/>
    <cellStyle name="Normal 3 9 4 3 2 3" xfId="2665"/>
    <cellStyle name="Normal 3 9 4 3 3" xfId="1404"/>
    <cellStyle name="Normal 3 9 4 3 4" xfId="2255"/>
    <cellStyle name="Normal 3 9 4 3 5" xfId="3094"/>
    <cellStyle name="Normal 3 9 4 4" xfId="728"/>
    <cellStyle name="Normal 3 9 4 4 2" xfId="1563"/>
    <cellStyle name="Normal 3 9 4 4 3" xfId="2410"/>
    <cellStyle name="Normal 3 9 4 5" xfId="1149"/>
    <cellStyle name="Normal 3 9 4 6" xfId="2000"/>
    <cellStyle name="Normal 3 9 4 7" xfId="2835"/>
    <cellStyle name="Normal 3 9 5" xfId="187"/>
    <cellStyle name="Normal 3 9 5 2" xfId="493"/>
    <cellStyle name="Normal 3 9 5 2 2" xfId="915"/>
    <cellStyle name="Normal 3 9 5 2 2 2" xfId="1750"/>
    <cellStyle name="Normal 3 9 5 2 2 3" xfId="2597"/>
    <cellStyle name="Normal 3 9 5 2 3" xfId="1336"/>
    <cellStyle name="Normal 3 9 5 2 4" xfId="2187"/>
    <cellStyle name="Normal 3 9 5 2 5" xfId="3024"/>
    <cellStyle name="Normal 3 9 5 3" xfId="657"/>
    <cellStyle name="Normal 3 9 5 3 2" xfId="1495"/>
    <cellStyle name="Normal 3 9 5 3 3" xfId="2342"/>
    <cellStyle name="Normal 3 9 5 4" xfId="1081"/>
    <cellStyle name="Normal 3 9 5 5" xfId="1932"/>
    <cellStyle name="Normal 3 9 5 6" xfId="2764"/>
    <cellStyle name="Normal 3 9 6" xfId="337"/>
    <cellStyle name="Normal 3 9 6 2" xfId="765"/>
    <cellStyle name="Normal 3 9 6 2 2" xfId="1600"/>
    <cellStyle name="Normal 3 9 6 2 3" xfId="2447"/>
    <cellStyle name="Normal 3 9 6 3" xfId="1186"/>
    <cellStyle name="Normal 3 9 6 4" xfId="2037"/>
    <cellStyle name="Normal 3 9 6 5" xfId="2872"/>
    <cellStyle name="Normal 3 9 7" xfId="442"/>
    <cellStyle name="Normal 3 9 7 2" xfId="870"/>
    <cellStyle name="Normal 3 9 7 2 2" xfId="1705"/>
    <cellStyle name="Normal 3 9 7 2 3" xfId="2552"/>
    <cellStyle name="Normal 3 9 7 3" xfId="1291"/>
    <cellStyle name="Normal 3 9 7 4" xfId="2142"/>
    <cellStyle name="Normal 3 9 7 5" xfId="2977"/>
    <cellStyle name="Normal 3 9 8" xfId="606"/>
    <cellStyle name="Normal 3 9 8 2" xfId="1446"/>
    <cellStyle name="Normal 3 9 8 3" xfId="2294"/>
    <cellStyle name="Normal 3 9 9" xfId="1034"/>
    <cellStyle name="Normal 4" xfId="126"/>
    <cellStyle name="Normal 4 10" xfId="1887"/>
    <cellStyle name="Normal 4 11" xfId="2715"/>
    <cellStyle name="Normal 4 2" xfId="127"/>
    <cellStyle name="Normal 4 3" xfId="267"/>
    <cellStyle name="Normal 4 3 2" xfId="373"/>
    <cellStyle name="Normal 4 3 2 2" xfId="801"/>
    <cellStyle name="Normal 4 3 2 2 2" xfId="1636"/>
    <cellStyle name="Normal 4 3 2 2 3" xfId="2483"/>
    <cellStyle name="Normal 4 3 2 3" xfId="1222"/>
    <cellStyle name="Normal 4 3 2 4" xfId="2073"/>
    <cellStyle name="Normal 4 3 2 5" xfId="2908"/>
    <cellStyle name="Normal 4 3 3" xfId="531"/>
    <cellStyle name="Normal 4 3 3 2" xfId="951"/>
    <cellStyle name="Normal 4 3 3 2 2" xfId="1786"/>
    <cellStyle name="Normal 4 3 3 2 3" xfId="2633"/>
    <cellStyle name="Normal 4 3 3 3" xfId="1372"/>
    <cellStyle name="Normal 4 3 3 4" xfId="2223"/>
    <cellStyle name="Normal 4 3 3 5" xfId="3062"/>
    <cellStyle name="Normal 4 3 4" xfId="696"/>
    <cellStyle name="Normal 4 3 4 2" xfId="1531"/>
    <cellStyle name="Normal 4 3 4 3" xfId="2378"/>
    <cellStyle name="Normal 4 3 5" xfId="1117"/>
    <cellStyle name="Normal 4 3 6" xfId="1968"/>
    <cellStyle name="Normal 4 3 7" xfId="2803"/>
    <cellStyle name="Normal 4 4" xfId="302"/>
    <cellStyle name="Normal 4 4 2" xfId="407"/>
    <cellStyle name="Normal 4 4 2 2" xfId="835"/>
    <cellStyle name="Normal 4 4 2 2 2" xfId="1670"/>
    <cellStyle name="Normal 4 4 2 2 3" xfId="2517"/>
    <cellStyle name="Normal 4 4 2 3" xfId="1256"/>
    <cellStyle name="Normal 4 4 2 4" xfId="2107"/>
    <cellStyle name="Normal 4 4 2 5" xfId="2942"/>
    <cellStyle name="Normal 4 4 3" xfId="565"/>
    <cellStyle name="Normal 4 4 3 2" xfId="985"/>
    <cellStyle name="Normal 4 4 3 2 2" xfId="1820"/>
    <cellStyle name="Normal 4 4 3 2 3" xfId="2667"/>
    <cellStyle name="Normal 4 4 3 3" xfId="1406"/>
    <cellStyle name="Normal 4 4 3 4" xfId="2257"/>
    <cellStyle name="Normal 4 4 3 5" xfId="3096"/>
    <cellStyle name="Normal 4 4 4" xfId="730"/>
    <cellStyle name="Normal 4 4 4 2" xfId="1565"/>
    <cellStyle name="Normal 4 4 4 3" xfId="2412"/>
    <cellStyle name="Normal 4 4 5" xfId="1151"/>
    <cellStyle name="Normal 4 4 6" xfId="2002"/>
    <cellStyle name="Normal 4 4 7" xfId="2837"/>
    <cellStyle name="Normal 4 5" xfId="189"/>
    <cellStyle name="Normal 4 5 2" xfId="495"/>
    <cellStyle name="Normal 4 5 2 2" xfId="917"/>
    <cellStyle name="Normal 4 5 2 2 2" xfId="1752"/>
    <cellStyle name="Normal 4 5 2 2 3" xfId="2599"/>
    <cellStyle name="Normal 4 5 2 3" xfId="1338"/>
    <cellStyle name="Normal 4 5 2 4" xfId="2189"/>
    <cellStyle name="Normal 4 5 2 5" xfId="3026"/>
    <cellStyle name="Normal 4 5 3" xfId="659"/>
    <cellStyle name="Normal 4 5 3 2" xfId="1497"/>
    <cellStyle name="Normal 4 5 3 3" xfId="2344"/>
    <cellStyle name="Normal 4 5 4" xfId="1083"/>
    <cellStyle name="Normal 4 5 5" xfId="1934"/>
    <cellStyle name="Normal 4 5 6" xfId="2766"/>
    <cellStyle name="Normal 4 6" xfId="339"/>
    <cellStyle name="Normal 4 6 2" xfId="767"/>
    <cellStyle name="Normal 4 6 2 2" xfId="1602"/>
    <cellStyle name="Normal 4 6 2 3" xfId="2449"/>
    <cellStyle name="Normal 4 6 3" xfId="1188"/>
    <cellStyle name="Normal 4 6 4" xfId="2039"/>
    <cellStyle name="Normal 4 6 5" xfId="2874"/>
    <cellStyle name="Normal 4 7" xfId="444"/>
    <cellStyle name="Normal 4 7 2" xfId="872"/>
    <cellStyle name="Normal 4 7 2 2" xfId="1707"/>
    <cellStyle name="Normal 4 7 2 3" xfId="2554"/>
    <cellStyle name="Normal 4 7 3" xfId="1293"/>
    <cellStyle name="Normal 4 7 4" xfId="2144"/>
    <cellStyle name="Normal 4 7 5" xfId="2979"/>
    <cellStyle name="Normal 4 8" xfId="608"/>
    <cellStyle name="Normal 4 8 2" xfId="1448"/>
    <cellStyle name="Normal 4 8 3" xfId="2296"/>
    <cellStyle name="Normal 4 9" xfId="1036"/>
    <cellStyle name="Normal 5" xfId="128"/>
    <cellStyle name="Normal 5 10" xfId="1037"/>
    <cellStyle name="Normal 5 11" xfId="1888"/>
    <cellStyle name="Normal 5 12" xfId="2716"/>
    <cellStyle name="Normal 5 2" xfId="129"/>
    <cellStyle name="Normal 5 2 10" xfId="1889"/>
    <cellStyle name="Normal 5 2 11" xfId="2717"/>
    <cellStyle name="Normal 5 2 2" xfId="130"/>
    <cellStyle name="Normal 5 2 2 10" xfId="2718"/>
    <cellStyle name="Normal 5 2 2 2" xfId="270"/>
    <cellStyle name="Normal 5 2 2 2 2" xfId="376"/>
    <cellStyle name="Normal 5 2 2 2 2 2" xfId="804"/>
    <cellStyle name="Normal 5 2 2 2 2 2 2" xfId="1639"/>
    <cellStyle name="Normal 5 2 2 2 2 2 3" xfId="2486"/>
    <cellStyle name="Normal 5 2 2 2 2 3" xfId="1225"/>
    <cellStyle name="Normal 5 2 2 2 2 4" xfId="2076"/>
    <cellStyle name="Normal 5 2 2 2 2 5" xfId="2911"/>
    <cellStyle name="Normal 5 2 2 2 3" xfId="534"/>
    <cellStyle name="Normal 5 2 2 2 3 2" xfId="954"/>
    <cellStyle name="Normal 5 2 2 2 3 2 2" xfId="1789"/>
    <cellStyle name="Normal 5 2 2 2 3 2 3" xfId="2636"/>
    <cellStyle name="Normal 5 2 2 2 3 3" xfId="1375"/>
    <cellStyle name="Normal 5 2 2 2 3 4" xfId="2226"/>
    <cellStyle name="Normal 5 2 2 2 3 5" xfId="3065"/>
    <cellStyle name="Normal 5 2 2 2 4" xfId="699"/>
    <cellStyle name="Normal 5 2 2 2 4 2" xfId="1534"/>
    <cellStyle name="Normal 5 2 2 2 4 3" xfId="2381"/>
    <cellStyle name="Normal 5 2 2 2 5" xfId="1120"/>
    <cellStyle name="Normal 5 2 2 2 6" xfId="1971"/>
    <cellStyle name="Normal 5 2 2 2 7" xfId="2806"/>
    <cellStyle name="Normal 5 2 2 3" xfId="305"/>
    <cellStyle name="Normal 5 2 2 3 2" xfId="410"/>
    <cellStyle name="Normal 5 2 2 3 2 2" xfId="838"/>
    <cellStyle name="Normal 5 2 2 3 2 2 2" xfId="1673"/>
    <cellStyle name="Normal 5 2 2 3 2 2 3" xfId="2520"/>
    <cellStyle name="Normal 5 2 2 3 2 3" xfId="1259"/>
    <cellStyle name="Normal 5 2 2 3 2 4" xfId="2110"/>
    <cellStyle name="Normal 5 2 2 3 2 5" xfId="2945"/>
    <cellStyle name="Normal 5 2 2 3 3" xfId="568"/>
    <cellStyle name="Normal 5 2 2 3 3 2" xfId="988"/>
    <cellStyle name="Normal 5 2 2 3 3 2 2" xfId="1823"/>
    <cellStyle name="Normal 5 2 2 3 3 2 3" xfId="2670"/>
    <cellStyle name="Normal 5 2 2 3 3 3" xfId="1409"/>
    <cellStyle name="Normal 5 2 2 3 3 4" xfId="2260"/>
    <cellStyle name="Normal 5 2 2 3 3 5" xfId="3099"/>
    <cellStyle name="Normal 5 2 2 3 4" xfId="733"/>
    <cellStyle name="Normal 5 2 2 3 4 2" xfId="1568"/>
    <cellStyle name="Normal 5 2 2 3 4 3" xfId="2415"/>
    <cellStyle name="Normal 5 2 2 3 5" xfId="1154"/>
    <cellStyle name="Normal 5 2 2 3 6" xfId="2005"/>
    <cellStyle name="Normal 5 2 2 3 7" xfId="2840"/>
    <cellStyle name="Normal 5 2 2 4" xfId="192"/>
    <cellStyle name="Normal 5 2 2 4 2" xfId="498"/>
    <cellStyle name="Normal 5 2 2 4 2 2" xfId="920"/>
    <cellStyle name="Normal 5 2 2 4 2 2 2" xfId="1755"/>
    <cellStyle name="Normal 5 2 2 4 2 2 3" xfId="2602"/>
    <cellStyle name="Normal 5 2 2 4 2 3" xfId="1341"/>
    <cellStyle name="Normal 5 2 2 4 2 4" xfId="2192"/>
    <cellStyle name="Normal 5 2 2 4 2 5" xfId="3029"/>
    <cellStyle name="Normal 5 2 2 4 3" xfId="662"/>
    <cellStyle name="Normal 5 2 2 4 3 2" xfId="1500"/>
    <cellStyle name="Normal 5 2 2 4 3 3" xfId="2347"/>
    <cellStyle name="Normal 5 2 2 4 4" xfId="1086"/>
    <cellStyle name="Normal 5 2 2 4 5" xfId="1937"/>
    <cellStyle name="Normal 5 2 2 4 6" xfId="2769"/>
    <cellStyle name="Normal 5 2 2 5" xfId="342"/>
    <cellStyle name="Normal 5 2 2 5 2" xfId="770"/>
    <cellStyle name="Normal 5 2 2 5 2 2" xfId="1605"/>
    <cellStyle name="Normal 5 2 2 5 2 3" xfId="2452"/>
    <cellStyle name="Normal 5 2 2 5 3" xfId="1191"/>
    <cellStyle name="Normal 5 2 2 5 4" xfId="2042"/>
    <cellStyle name="Normal 5 2 2 5 5" xfId="2877"/>
    <cellStyle name="Normal 5 2 2 6" xfId="447"/>
    <cellStyle name="Normal 5 2 2 6 2" xfId="875"/>
    <cellStyle name="Normal 5 2 2 6 2 2" xfId="1710"/>
    <cellStyle name="Normal 5 2 2 6 2 3" xfId="2557"/>
    <cellStyle name="Normal 5 2 2 6 3" xfId="1296"/>
    <cellStyle name="Normal 5 2 2 6 4" xfId="2147"/>
    <cellStyle name="Normal 5 2 2 6 5" xfId="2982"/>
    <cellStyle name="Normal 5 2 2 7" xfId="612"/>
    <cellStyle name="Normal 5 2 2 7 2" xfId="1451"/>
    <cellStyle name="Normal 5 2 2 7 3" xfId="2299"/>
    <cellStyle name="Normal 5 2 2 8" xfId="1039"/>
    <cellStyle name="Normal 5 2 2 9" xfId="1890"/>
    <cellStyle name="Normal 5 2 3" xfId="269"/>
    <cellStyle name="Normal 5 2 3 2" xfId="375"/>
    <cellStyle name="Normal 5 2 3 2 2" xfId="803"/>
    <cellStyle name="Normal 5 2 3 2 2 2" xfId="1638"/>
    <cellStyle name="Normal 5 2 3 2 2 3" xfId="2485"/>
    <cellStyle name="Normal 5 2 3 2 3" xfId="1224"/>
    <cellStyle name="Normal 5 2 3 2 4" xfId="2075"/>
    <cellStyle name="Normal 5 2 3 2 5" xfId="2910"/>
    <cellStyle name="Normal 5 2 3 3" xfId="533"/>
    <cellStyle name="Normal 5 2 3 3 2" xfId="953"/>
    <cellStyle name="Normal 5 2 3 3 2 2" xfId="1788"/>
    <cellStyle name="Normal 5 2 3 3 2 3" xfId="2635"/>
    <cellStyle name="Normal 5 2 3 3 3" xfId="1374"/>
    <cellStyle name="Normal 5 2 3 3 4" xfId="2225"/>
    <cellStyle name="Normal 5 2 3 3 5" xfId="3064"/>
    <cellStyle name="Normal 5 2 3 4" xfId="698"/>
    <cellStyle name="Normal 5 2 3 4 2" xfId="1533"/>
    <cellStyle name="Normal 5 2 3 4 3" xfId="2380"/>
    <cellStyle name="Normal 5 2 3 5" xfId="1119"/>
    <cellStyle name="Normal 5 2 3 6" xfId="1970"/>
    <cellStyle name="Normal 5 2 3 7" xfId="2805"/>
    <cellStyle name="Normal 5 2 4" xfId="304"/>
    <cellStyle name="Normal 5 2 4 2" xfId="409"/>
    <cellStyle name="Normal 5 2 4 2 2" xfId="837"/>
    <cellStyle name="Normal 5 2 4 2 2 2" xfId="1672"/>
    <cellStyle name="Normal 5 2 4 2 2 3" xfId="2519"/>
    <cellStyle name="Normal 5 2 4 2 3" xfId="1258"/>
    <cellStyle name="Normal 5 2 4 2 4" xfId="2109"/>
    <cellStyle name="Normal 5 2 4 2 5" xfId="2944"/>
    <cellStyle name="Normal 5 2 4 3" xfId="567"/>
    <cellStyle name="Normal 5 2 4 3 2" xfId="987"/>
    <cellStyle name="Normal 5 2 4 3 2 2" xfId="1822"/>
    <cellStyle name="Normal 5 2 4 3 2 3" xfId="2669"/>
    <cellStyle name="Normal 5 2 4 3 3" xfId="1408"/>
    <cellStyle name="Normal 5 2 4 3 4" xfId="2259"/>
    <cellStyle name="Normal 5 2 4 3 5" xfId="3098"/>
    <cellStyle name="Normal 5 2 4 4" xfId="732"/>
    <cellStyle name="Normal 5 2 4 4 2" xfId="1567"/>
    <cellStyle name="Normal 5 2 4 4 3" xfId="2414"/>
    <cellStyle name="Normal 5 2 4 5" xfId="1153"/>
    <cellStyle name="Normal 5 2 4 6" xfId="2004"/>
    <cellStyle name="Normal 5 2 4 7" xfId="2839"/>
    <cellStyle name="Normal 5 2 5" xfId="191"/>
    <cellStyle name="Normal 5 2 5 2" xfId="497"/>
    <cellStyle name="Normal 5 2 5 2 2" xfId="919"/>
    <cellStyle name="Normal 5 2 5 2 2 2" xfId="1754"/>
    <cellStyle name="Normal 5 2 5 2 2 3" xfId="2601"/>
    <cellStyle name="Normal 5 2 5 2 3" xfId="1340"/>
    <cellStyle name="Normal 5 2 5 2 4" xfId="2191"/>
    <cellStyle name="Normal 5 2 5 2 5" xfId="3028"/>
    <cellStyle name="Normal 5 2 5 3" xfId="661"/>
    <cellStyle name="Normal 5 2 5 3 2" xfId="1499"/>
    <cellStyle name="Normal 5 2 5 3 3" xfId="2346"/>
    <cellStyle name="Normal 5 2 5 4" xfId="1085"/>
    <cellStyle name="Normal 5 2 5 5" xfId="1936"/>
    <cellStyle name="Normal 5 2 5 6" xfId="2768"/>
    <cellStyle name="Normal 5 2 6" xfId="341"/>
    <cellStyle name="Normal 5 2 6 2" xfId="769"/>
    <cellStyle name="Normal 5 2 6 2 2" xfId="1604"/>
    <cellStyle name="Normal 5 2 6 2 3" xfId="2451"/>
    <cellStyle name="Normal 5 2 6 3" xfId="1190"/>
    <cellStyle name="Normal 5 2 6 4" xfId="2041"/>
    <cellStyle name="Normal 5 2 6 5" xfId="2876"/>
    <cellStyle name="Normal 5 2 7" xfId="446"/>
    <cellStyle name="Normal 5 2 7 2" xfId="874"/>
    <cellStyle name="Normal 5 2 7 2 2" xfId="1709"/>
    <cellStyle name="Normal 5 2 7 2 3" xfId="2556"/>
    <cellStyle name="Normal 5 2 7 3" xfId="1295"/>
    <cellStyle name="Normal 5 2 7 4" xfId="2146"/>
    <cellStyle name="Normal 5 2 7 5" xfId="2981"/>
    <cellStyle name="Normal 5 2 8" xfId="611"/>
    <cellStyle name="Normal 5 2 8 2" xfId="1450"/>
    <cellStyle name="Normal 5 2 8 3" xfId="2298"/>
    <cellStyle name="Normal 5 2 9" xfId="1038"/>
    <cellStyle name="Normal 5 3" xfId="131"/>
    <cellStyle name="Normal 5 3 10" xfId="2719"/>
    <cellStyle name="Normal 5 3 2" xfId="271"/>
    <cellStyle name="Normal 5 3 2 2" xfId="377"/>
    <cellStyle name="Normal 5 3 2 2 2" xfId="805"/>
    <cellStyle name="Normal 5 3 2 2 2 2" xfId="1640"/>
    <cellStyle name="Normal 5 3 2 2 2 3" xfId="2487"/>
    <cellStyle name="Normal 5 3 2 2 3" xfId="1226"/>
    <cellStyle name="Normal 5 3 2 2 4" xfId="2077"/>
    <cellStyle name="Normal 5 3 2 2 5" xfId="2912"/>
    <cellStyle name="Normal 5 3 2 3" xfId="535"/>
    <cellStyle name="Normal 5 3 2 3 2" xfId="955"/>
    <cellStyle name="Normal 5 3 2 3 2 2" xfId="1790"/>
    <cellStyle name="Normal 5 3 2 3 2 3" xfId="2637"/>
    <cellStyle name="Normal 5 3 2 3 3" xfId="1376"/>
    <cellStyle name="Normal 5 3 2 3 4" xfId="2227"/>
    <cellStyle name="Normal 5 3 2 3 5" xfId="3066"/>
    <cellStyle name="Normal 5 3 2 4" xfId="700"/>
    <cellStyle name="Normal 5 3 2 4 2" xfId="1535"/>
    <cellStyle name="Normal 5 3 2 4 3" xfId="2382"/>
    <cellStyle name="Normal 5 3 2 5" xfId="1121"/>
    <cellStyle name="Normal 5 3 2 6" xfId="1972"/>
    <cellStyle name="Normal 5 3 2 7" xfId="2807"/>
    <cellStyle name="Normal 5 3 3" xfId="306"/>
    <cellStyle name="Normal 5 3 3 2" xfId="411"/>
    <cellStyle name="Normal 5 3 3 2 2" xfId="839"/>
    <cellStyle name="Normal 5 3 3 2 2 2" xfId="1674"/>
    <cellStyle name="Normal 5 3 3 2 2 3" xfId="2521"/>
    <cellStyle name="Normal 5 3 3 2 3" xfId="1260"/>
    <cellStyle name="Normal 5 3 3 2 4" xfId="2111"/>
    <cellStyle name="Normal 5 3 3 2 5" xfId="2946"/>
    <cellStyle name="Normal 5 3 3 3" xfId="569"/>
    <cellStyle name="Normal 5 3 3 3 2" xfId="989"/>
    <cellStyle name="Normal 5 3 3 3 2 2" xfId="1824"/>
    <cellStyle name="Normal 5 3 3 3 2 3" xfId="2671"/>
    <cellStyle name="Normal 5 3 3 3 3" xfId="1410"/>
    <cellStyle name="Normal 5 3 3 3 4" xfId="2261"/>
    <cellStyle name="Normal 5 3 3 3 5" xfId="3100"/>
    <cellStyle name="Normal 5 3 3 4" xfId="734"/>
    <cellStyle name="Normal 5 3 3 4 2" xfId="1569"/>
    <cellStyle name="Normal 5 3 3 4 3" xfId="2416"/>
    <cellStyle name="Normal 5 3 3 5" xfId="1155"/>
    <cellStyle name="Normal 5 3 3 6" xfId="2006"/>
    <cellStyle name="Normal 5 3 3 7" xfId="2841"/>
    <cellStyle name="Normal 5 3 4" xfId="193"/>
    <cellStyle name="Normal 5 3 4 2" xfId="499"/>
    <cellStyle name="Normal 5 3 4 2 2" xfId="921"/>
    <cellStyle name="Normal 5 3 4 2 2 2" xfId="1756"/>
    <cellStyle name="Normal 5 3 4 2 2 3" xfId="2603"/>
    <cellStyle name="Normal 5 3 4 2 3" xfId="1342"/>
    <cellStyle name="Normal 5 3 4 2 4" xfId="2193"/>
    <cellStyle name="Normal 5 3 4 2 5" xfId="3030"/>
    <cellStyle name="Normal 5 3 4 3" xfId="663"/>
    <cellStyle name="Normal 5 3 4 3 2" xfId="1501"/>
    <cellStyle name="Normal 5 3 4 3 3" xfId="2348"/>
    <cellStyle name="Normal 5 3 4 4" xfId="1087"/>
    <cellStyle name="Normal 5 3 4 5" xfId="1938"/>
    <cellStyle name="Normal 5 3 4 6" xfId="2770"/>
    <cellStyle name="Normal 5 3 5" xfId="343"/>
    <cellStyle name="Normal 5 3 5 2" xfId="771"/>
    <cellStyle name="Normal 5 3 5 2 2" xfId="1606"/>
    <cellStyle name="Normal 5 3 5 2 3" xfId="2453"/>
    <cellStyle name="Normal 5 3 5 3" xfId="1192"/>
    <cellStyle name="Normal 5 3 5 4" xfId="2043"/>
    <cellStyle name="Normal 5 3 5 5" xfId="2878"/>
    <cellStyle name="Normal 5 3 6" xfId="448"/>
    <cellStyle name="Normal 5 3 6 2" xfId="876"/>
    <cellStyle name="Normal 5 3 6 2 2" xfId="1711"/>
    <cellStyle name="Normal 5 3 6 2 3" xfId="2558"/>
    <cellStyle name="Normal 5 3 6 3" xfId="1297"/>
    <cellStyle name="Normal 5 3 6 4" xfId="2148"/>
    <cellStyle name="Normal 5 3 6 5" xfId="2983"/>
    <cellStyle name="Normal 5 3 7" xfId="613"/>
    <cellStyle name="Normal 5 3 7 2" xfId="1452"/>
    <cellStyle name="Normal 5 3 7 3" xfId="2300"/>
    <cellStyle name="Normal 5 3 8" xfId="1040"/>
    <cellStyle name="Normal 5 3 9" xfId="1891"/>
    <cellStyle name="Normal 5 4" xfId="268"/>
    <cellStyle name="Normal 5 4 2" xfId="374"/>
    <cellStyle name="Normal 5 4 2 2" xfId="802"/>
    <cellStyle name="Normal 5 4 2 2 2" xfId="1637"/>
    <cellStyle name="Normal 5 4 2 2 3" xfId="2484"/>
    <cellStyle name="Normal 5 4 2 3" xfId="1223"/>
    <cellStyle name="Normal 5 4 2 4" xfId="2074"/>
    <cellStyle name="Normal 5 4 2 5" xfId="2909"/>
    <cellStyle name="Normal 5 4 3" xfId="532"/>
    <cellStyle name="Normal 5 4 3 2" xfId="952"/>
    <cellStyle name="Normal 5 4 3 2 2" xfId="1787"/>
    <cellStyle name="Normal 5 4 3 2 3" xfId="2634"/>
    <cellStyle name="Normal 5 4 3 3" xfId="1373"/>
    <cellStyle name="Normal 5 4 3 4" xfId="2224"/>
    <cellStyle name="Normal 5 4 3 5" xfId="3063"/>
    <cellStyle name="Normal 5 4 4" xfId="697"/>
    <cellStyle name="Normal 5 4 4 2" xfId="1532"/>
    <cellStyle name="Normal 5 4 4 3" xfId="2379"/>
    <cellStyle name="Normal 5 4 5" xfId="1118"/>
    <cellStyle name="Normal 5 4 6" xfId="1969"/>
    <cellStyle name="Normal 5 4 7" xfId="2804"/>
    <cellStyle name="Normal 5 5" xfId="303"/>
    <cellStyle name="Normal 5 5 2" xfId="408"/>
    <cellStyle name="Normal 5 5 2 2" xfId="836"/>
    <cellStyle name="Normal 5 5 2 2 2" xfId="1671"/>
    <cellStyle name="Normal 5 5 2 2 3" xfId="2518"/>
    <cellStyle name="Normal 5 5 2 3" xfId="1257"/>
    <cellStyle name="Normal 5 5 2 4" xfId="2108"/>
    <cellStyle name="Normal 5 5 2 5" xfId="2943"/>
    <cellStyle name="Normal 5 5 3" xfId="566"/>
    <cellStyle name="Normal 5 5 3 2" xfId="986"/>
    <cellStyle name="Normal 5 5 3 2 2" xfId="1821"/>
    <cellStyle name="Normal 5 5 3 2 3" xfId="2668"/>
    <cellStyle name="Normal 5 5 3 3" xfId="1407"/>
    <cellStyle name="Normal 5 5 3 4" xfId="2258"/>
    <cellStyle name="Normal 5 5 3 5" xfId="3097"/>
    <cellStyle name="Normal 5 5 4" xfId="731"/>
    <cellStyle name="Normal 5 5 4 2" xfId="1566"/>
    <cellStyle name="Normal 5 5 4 3" xfId="2413"/>
    <cellStyle name="Normal 5 5 5" xfId="1152"/>
    <cellStyle name="Normal 5 5 6" xfId="2003"/>
    <cellStyle name="Normal 5 5 7" xfId="2838"/>
    <cellStyle name="Normal 5 6" xfId="190"/>
    <cellStyle name="Normal 5 6 2" xfId="496"/>
    <cellStyle name="Normal 5 6 2 2" xfId="918"/>
    <cellStyle name="Normal 5 6 2 2 2" xfId="1753"/>
    <cellStyle name="Normal 5 6 2 2 3" xfId="2600"/>
    <cellStyle name="Normal 5 6 2 3" xfId="1339"/>
    <cellStyle name="Normal 5 6 2 4" xfId="2190"/>
    <cellStyle name="Normal 5 6 2 5" xfId="3027"/>
    <cellStyle name="Normal 5 6 3" xfId="660"/>
    <cellStyle name="Normal 5 6 3 2" xfId="1498"/>
    <cellStyle name="Normal 5 6 3 3" xfId="2345"/>
    <cellStyle name="Normal 5 6 4" xfId="1084"/>
    <cellStyle name="Normal 5 6 5" xfId="1935"/>
    <cellStyle name="Normal 5 6 6" xfId="2767"/>
    <cellStyle name="Normal 5 7" xfId="340"/>
    <cellStyle name="Normal 5 7 2" xfId="768"/>
    <cellStyle name="Normal 5 7 2 2" xfId="1603"/>
    <cellStyle name="Normal 5 7 2 3" xfId="2450"/>
    <cellStyle name="Normal 5 7 3" xfId="1189"/>
    <cellStyle name="Normal 5 7 4" xfId="2040"/>
    <cellStyle name="Normal 5 7 5" xfId="2875"/>
    <cellStyle name="Normal 5 8" xfId="445"/>
    <cellStyle name="Normal 5 8 2" xfId="873"/>
    <cellStyle name="Normal 5 8 2 2" xfId="1708"/>
    <cellStyle name="Normal 5 8 2 3" xfId="2555"/>
    <cellStyle name="Normal 5 8 3" xfId="1294"/>
    <cellStyle name="Normal 5 8 4" xfId="2145"/>
    <cellStyle name="Normal 5 8 5" xfId="2980"/>
    <cellStyle name="Normal 5 9" xfId="610"/>
    <cellStyle name="Normal 5 9 2" xfId="1449"/>
    <cellStyle name="Normal 5 9 3" xfId="2297"/>
    <cellStyle name="Normal 6" xfId="132"/>
    <cellStyle name="Normal 7" xfId="133"/>
    <cellStyle name="Normal 7 10" xfId="1892"/>
    <cellStyle name="Normal 7 11" xfId="2720"/>
    <cellStyle name="Normal 7 2" xfId="134"/>
    <cellStyle name="Normal 7 2 10" xfId="2721"/>
    <cellStyle name="Normal 7 2 2" xfId="273"/>
    <cellStyle name="Normal 7 2 2 2" xfId="379"/>
    <cellStyle name="Normal 7 2 2 2 2" xfId="807"/>
    <cellStyle name="Normal 7 2 2 2 2 2" xfId="1642"/>
    <cellStyle name="Normal 7 2 2 2 2 3" xfId="2489"/>
    <cellStyle name="Normal 7 2 2 2 3" xfId="1228"/>
    <cellStyle name="Normal 7 2 2 2 4" xfId="2079"/>
    <cellStyle name="Normal 7 2 2 2 5" xfId="2914"/>
    <cellStyle name="Normal 7 2 2 3" xfId="537"/>
    <cellStyle name="Normal 7 2 2 3 2" xfId="957"/>
    <cellStyle name="Normal 7 2 2 3 2 2" xfId="1792"/>
    <cellStyle name="Normal 7 2 2 3 2 3" xfId="2639"/>
    <cellStyle name="Normal 7 2 2 3 3" xfId="1378"/>
    <cellStyle name="Normal 7 2 2 3 4" xfId="2229"/>
    <cellStyle name="Normal 7 2 2 3 5" xfId="3068"/>
    <cellStyle name="Normal 7 2 2 4" xfId="702"/>
    <cellStyle name="Normal 7 2 2 4 2" xfId="1537"/>
    <cellStyle name="Normal 7 2 2 4 3" xfId="2384"/>
    <cellStyle name="Normal 7 2 2 5" xfId="1123"/>
    <cellStyle name="Normal 7 2 2 6" xfId="1974"/>
    <cellStyle name="Normal 7 2 2 7" xfId="2809"/>
    <cellStyle name="Normal 7 2 3" xfId="308"/>
    <cellStyle name="Normal 7 2 3 2" xfId="413"/>
    <cellStyle name="Normal 7 2 3 2 2" xfId="841"/>
    <cellStyle name="Normal 7 2 3 2 2 2" xfId="1676"/>
    <cellStyle name="Normal 7 2 3 2 2 3" xfId="2523"/>
    <cellStyle name="Normal 7 2 3 2 3" xfId="1262"/>
    <cellStyle name="Normal 7 2 3 2 4" xfId="2113"/>
    <cellStyle name="Normal 7 2 3 2 5" xfId="2948"/>
    <cellStyle name="Normal 7 2 3 3" xfId="571"/>
    <cellStyle name="Normal 7 2 3 3 2" xfId="991"/>
    <cellStyle name="Normal 7 2 3 3 2 2" xfId="1826"/>
    <cellStyle name="Normal 7 2 3 3 2 3" xfId="2673"/>
    <cellStyle name="Normal 7 2 3 3 3" xfId="1412"/>
    <cellStyle name="Normal 7 2 3 3 4" xfId="2263"/>
    <cellStyle name="Normal 7 2 3 3 5" xfId="3102"/>
    <cellStyle name="Normal 7 2 3 4" xfId="736"/>
    <cellStyle name="Normal 7 2 3 4 2" xfId="1571"/>
    <cellStyle name="Normal 7 2 3 4 3" xfId="2418"/>
    <cellStyle name="Normal 7 2 3 5" xfId="1157"/>
    <cellStyle name="Normal 7 2 3 6" xfId="2008"/>
    <cellStyle name="Normal 7 2 3 7" xfId="2843"/>
    <cellStyle name="Normal 7 2 4" xfId="195"/>
    <cellStyle name="Normal 7 2 4 2" xfId="501"/>
    <cellStyle name="Normal 7 2 4 2 2" xfId="923"/>
    <cellStyle name="Normal 7 2 4 2 2 2" xfId="1758"/>
    <cellStyle name="Normal 7 2 4 2 2 3" xfId="2605"/>
    <cellStyle name="Normal 7 2 4 2 3" xfId="1344"/>
    <cellStyle name="Normal 7 2 4 2 4" xfId="2195"/>
    <cellStyle name="Normal 7 2 4 2 5" xfId="3032"/>
    <cellStyle name="Normal 7 2 4 3" xfId="665"/>
    <cellStyle name="Normal 7 2 4 3 2" xfId="1503"/>
    <cellStyle name="Normal 7 2 4 3 3" xfId="2350"/>
    <cellStyle name="Normal 7 2 4 4" xfId="1089"/>
    <cellStyle name="Normal 7 2 4 5" xfId="1940"/>
    <cellStyle name="Normal 7 2 4 6" xfId="2772"/>
    <cellStyle name="Normal 7 2 5" xfId="345"/>
    <cellStyle name="Normal 7 2 5 2" xfId="773"/>
    <cellStyle name="Normal 7 2 5 2 2" xfId="1608"/>
    <cellStyle name="Normal 7 2 5 2 3" xfId="2455"/>
    <cellStyle name="Normal 7 2 5 3" xfId="1194"/>
    <cellStyle name="Normal 7 2 5 4" xfId="2045"/>
    <cellStyle name="Normal 7 2 5 5" xfId="2880"/>
    <cellStyle name="Normal 7 2 6" xfId="450"/>
    <cellStyle name="Normal 7 2 6 2" xfId="878"/>
    <cellStyle name="Normal 7 2 6 2 2" xfId="1713"/>
    <cellStyle name="Normal 7 2 6 2 3" xfId="2560"/>
    <cellStyle name="Normal 7 2 6 3" xfId="1299"/>
    <cellStyle name="Normal 7 2 6 4" xfId="2150"/>
    <cellStyle name="Normal 7 2 6 5" xfId="2985"/>
    <cellStyle name="Normal 7 2 7" xfId="616"/>
    <cellStyle name="Normal 7 2 7 2" xfId="1454"/>
    <cellStyle name="Normal 7 2 7 3" xfId="2302"/>
    <cellStyle name="Normal 7 2 8" xfId="1042"/>
    <cellStyle name="Normal 7 2 9" xfId="1893"/>
    <cellStyle name="Normal 7 3" xfId="272"/>
    <cellStyle name="Normal 7 3 2" xfId="378"/>
    <cellStyle name="Normal 7 3 2 2" xfId="806"/>
    <cellStyle name="Normal 7 3 2 2 2" xfId="1641"/>
    <cellStyle name="Normal 7 3 2 2 3" xfId="2488"/>
    <cellStyle name="Normal 7 3 2 3" xfId="1227"/>
    <cellStyle name="Normal 7 3 2 4" xfId="2078"/>
    <cellStyle name="Normal 7 3 2 5" xfId="2913"/>
    <cellStyle name="Normal 7 3 3" xfId="536"/>
    <cellStyle name="Normal 7 3 3 2" xfId="956"/>
    <cellStyle name="Normal 7 3 3 2 2" xfId="1791"/>
    <cellStyle name="Normal 7 3 3 2 3" xfId="2638"/>
    <cellStyle name="Normal 7 3 3 3" xfId="1377"/>
    <cellStyle name="Normal 7 3 3 4" xfId="2228"/>
    <cellStyle name="Normal 7 3 3 5" xfId="3067"/>
    <cellStyle name="Normal 7 3 4" xfId="701"/>
    <cellStyle name="Normal 7 3 4 2" xfId="1536"/>
    <cellStyle name="Normal 7 3 4 3" xfId="2383"/>
    <cellStyle name="Normal 7 3 5" xfId="1122"/>
    <cellStyle name="Normal 7 3 6" xfId="1973"/>
    <cellStyle name="Normal 7 3 7" xfId="2808"/>
    <cellStyle name="Normal 7 4" xfId="307"/>
    <cellStyle name="Normal 7 4 2" xfId="412"/>
    <cellStyle name="Normal 7 4 2 2" xfId="840"/>
    <cellStyle name="Normal 7 4 2 2 2" xfId="1675"/>
    <cellStyle name="Normal 7 4 2 2 3" xfId="2522"/>
    <cellStyle name="Normal 7 4 2 3" xfId="1261"/>
    <cellStyle name="Normal 7 4 2 4" xfId="2112"/>
    <cellStyle name="Normal 7 4 2 5" xfId="2947"/>
    <cellStyle name="Normal 7 4 3" xfId="570"/>
    <cellStyle name="Normal 7 4 3 2" xfId="990"/>
    <cellStyle name="Normal 7 4 3 2 2" xfId="1825"/>
    <cellStyle name="Normal 7 4 3 2 3" xfId="2672"/>
    <cellStyle name="Normal 7 4 3 3" xfId="1411"/>
    <cellStyle name="Normal 7 4 3 4" xfId="2262"/>
    <cellStyle name="Normal 7 4 3 5" xfId="3101"/>
    <cellStyle name="Normal 7 4 4" xfId="735"/>
    <cellStyle name="Normal 7 4 4 2" xfId="1570"/>
    <cellStyle name="Normal 7 4 4 3" xfId="2417"/>
    <cellStyle name="Normal 7 4 5" xfId="1156"/>
    <cellStyle name="Normal 7 4 6" xfId="2007"/>
    <cellStyle name="Normal 7 4 7" xfId="2842"/>
    <cellStyle name="Normal 7 5" xfId="194"/>
    <cellStyle name="Normal 7 5 2" xfId="500"/>
    <cellStyle name="Normal 7 5 2 2" xfId="922"/>
    <cellStyle name="Normal 7 5 2 2 2" xfId="1757"/>
    <cellStyle name="Normal 7 5 2 2 3" xfId="2604"/>
    <cellStyle name="Normal 7 5 2 3" xfId="1343"/>
    <cellStyle name="Normal 7 5 2 4" xfId="2194"/>
    <cellStyle name="Normal 7 5 2 5" xfId="3031"/>
    <cellStyle name="Normal 7 5 3" xfId="664"/>
    <cellStyle name="Normal 7 5 3 2" xfId="1502"/>
    <cellStyle name="Normal 7 5 3 3" xfId="2349"/>
    <cellStyle name="Normal 7 5 4" xfId="1088"/>
    <cellStyle name="Normal 7 5 5" xfId="1939"/>
    <cellStyle name="Normal 7 5 6" xfId="2771"/>
    <cellStyle name="Normal 7 6" xfId="344"/>
    <cellStyle name="Normal 7 6 2" xfId="772"/>
    <cellStyle name="Normal 7 6 2 2" xfId="1607"/>
    <cellStyle name="Normal 7 6 2 3" xfId="2454"/>
    <cellStyle name="Normal 7 6 3" xfId="1193"/>
    <cellStyle name="Normal 7 6 4" xfId="2044"/>
    <cellStyle name="Normal 7 6 5" xfId="2879"/>
    <cellStyle name="Normal 7 7" xfId="449"/>
    <cellStyle name="Normal 7 7 2" xfId="877"/>
    <cellStyle name="Normal 7 7 2 2" xfId="1712"/>
    <cellStyle name="Normal 7 7 2 3" xfId="2559"/>
    <cellStyle name="Normal 7 7 3" xfId="1298"/>
    <cellStyle name="Normal 7 7 4" xfId="2149"/>
    <cellStyle name="Normal 7 7 5" xfId="2984"/>
    <cellStyle name="Normal 7 8" xfId="615"/>
    <cellStyle name="Normal 7 8 2" xfId="1453"/>
    <cellStyle name="Normal 7 8 3" xfId="2301"/>
    <cellStyle name="Normal 7 9" xfId="1041"/>
    <cellStyle name="Normal 8" xfId="135"/>
    <cellStyle name="Normal 8 10" xfId="1894"/>
    <cellStyle name="Normal 8 11" xfId="2722"/>
    <cellStyle name="Normal 8 2" xfId="274"/>
    <cellStyle name="Normal 8 2 2" xfId="380"/>
    <cellStyle name="Normal 8 2 2 2" xfId="808"/>
    <cellStyle name="Normal 8 2 2 2 2" xfId="1643"/>
    <cellStyle name="Normal 8 2 2 2 3" xfId="2490"/>
    <cellStyle name="Normal 8 2 2 3" xfId="1229"/>
    <cellStyle name="Normal 8 2 2 4" xfId="2080"/>
    <cellStyle name="Normal 8 2 2 5" xfId="2915"/>
    <cellStyle name="Normal 8 2 3" xfId="538"/>
    <cellStyle name="Normal 8 2 3 2" xfId="958"/>
    <cellStyle name="Normal 8 2 3 2 2" xfId="1793"/>
    <cellStyle name="Normal 8 2 3 2 3" xfId="2640"/>
    <cellStyle name="Normal 8 2 3 3" xfId="1379"/>
    <cellStyle name="Normal 8 2 3 4" xfId="2230"/>
    <cellStyle name="Normal 8 2 3 5" xfId="3069"/>
    <cellStyle name="Normal 8 2 4" xfId="703"/>
    <cellStyle name="Normal 8 2 4 2" xfId="1538"/>
    <cellStyle name="Normal 8 2 4 3" xfId="2385"/>
    <cellStyle name="Normal 8 2 5" xfId="1124"/>
    <cellStyle name="Normal 8 2 6" xfId="1975"/>
    <cellStyle name="Normal 8 2 7" xfId="2810"/>
    <cellStyle name="Normal 8 3" xfId="196"/>
    <cellStyle name="Normal 8 3 2" xfId="502"/>
    <cellStyle name="Normal 8 3 2 2" xfId="924"/>
    <cellStyle name="Normal 8 3 2 2 2" xfId="1759"/>
    <cellStyle name="Normal 8 3 2 2 3" xfId="2606"/>
    <cellStyle name="Normal 8 3 2 3" xfId="1345"/>
    <cellStyle name="Normal 8 3 2 4" xfId="2196"/>
    <cellStyle name="Normal 8 3 2 5" xfId="3033"/>
    <cellStyle name="Normal 8 3 3" xfId="666"/>
    <cellStyle name="Normal 8 3 3 2" xfId="1504"/>
    <cellStyle name="Normal 8 3 3 3" xfId="2351"/>
    <cellStyle name="Normal 8 3 4" xfId="1090"/>
    <cellStyle name="Normal 8 3 5" xfId="1941"/>
    <cellStyle name="Normal 8 3 6" xfId="2773"/>
    <cellStyle name="Normal 8 4" xfId="346"/>
    <cellStyle name="Normal 8 4 2" xfId="774"/>
    <cellStyle name="Normal 8 4 2 2" xfId="1609"/>
    <cellStyle name="Normal 8 4 2 3" xfId="2456"/>
    <cellStyle name="Normal 8 4 3" xfId="1195"/>
    <cellStyle name="Normal 8 4 4" xfId="2046"/>
    <cellStyle name="Normal 8 4 5" xfId="2881"/>
    <cellStyle name="Normal 8 5" xfId="451"/>
    <cellStyle name="Normal 8 5 2" xfId="879"/>
    <cellStyle name="Normal 8 5 2 2" xfId="1714"/>
    <cellStyle name="Normal 8 5 2 3" xfId="2561"/>
    <cellStyle name="Normal 8 5 3" xfId="1300"/>
    <cellStyle name="Normal 8 5 4" xfId="2151"/>
    <cellStyle name="Normal 8 5 5" xfId="2986"/>
    <cellStyle name="Normal 8 6" xfId="151"/>
    <cellStyle name="Normal 8 6 10" xfId="1897"/>
    <cellStyle name="Normal 8 6 11" xfId="2729"/>
    <cellStyle name="Normal 8 6 2" xfId="153"/>
    <cellStyle name="Normal 8 6 2 2" xfId="154"/>
    <cellStyle name="Normal 8 6 2 2 2" xfId="281"/>
    <cellStyle name="Normal 8 6 2 2 2 2" xfId="315"/>
    <cellStyle name="Normal 8 6 2 2 2 2 2" xfId="420"/>
    <cellStyle name="Normal 8 6 2 2 2 2 2 2" xfId="848"/>
    <cellStyle name="Normal 8 6 2 2 2 2 2 2 2" xfId="1683"/>
    <cellStyle name="Normal 8 6 2 2 2 2 2 2 3" xfId="2530"/>
    <cellStyle name="Normal 8 6 2 2 2 2 2 3" xfId="1269"/>
    <cellStyle name="Normal 8 6 2 2 2 2 2 4" xfId="2120"/>
    <cellStyle name="Normal 8 6 2 2 2 2 2 5" xfId="2955"/>
    <cellStyle name="Normal 8 6 2 2 2 2 3" xfId="578"/>
    <cellStyle name="Normal 8 6 2 2 2 2 3 2" xfId="998"/>
    <cellStyle name="Normal 8 6 2 2 2 2 3 2 2" xfId="1833"/>
    <cellStyle name="Normal 8 6 2 2 2 2 3 2 3" xfId="2680"/>
    <cellStyle name="Normal 8 6 2 2 2 2 3 3" xfId="1419"/>
    <cellStyle name="Normal 8 6 2 2 2 2 3 4" xfId="2270"/>
    <cellStyle name="Normal 8 6 2 2 2 2 3 5" xfId="3109"/>
    <cellStyle name="Normal 8 6 2 2 2 2 4" xfId="743"/>
    <cellStyle name="Normal 8 6 2 2 2 2 4 2" xfId="1578"/>
    <cellStyle name="Normal 8 6 2 2 2 2 4 3" xfId="2425"/>
    <cellStyle name="Normal 8 6 2 2 2 2 5" xfId="1164"/>
    <cellStyle name="Normal 8 6 2 2 2 2 6" xfId="2015"/>
    <cellStyle name="Normal 8 6 2 2 2 2 7" xfId="2850"/>
    <cellStyle name="Normal 8 6 2 2 2 3" xfId="166"/>
    <cellStyle name="Normal 8 6 2 2 2 3 2" xfId="318"/>
    <cellStyle name="Normal 8 6 2 2 2 3 2 2" xfId="581"/>
    <cellStyle name="Normal 8 6 2 2 2 3 2 2 2" xfId="1001"/>
    <cellStyle name="Normal 8 6 2 2 2 3 2 2 2 2" xfId="1836"/>
    <cellStyle name="Normal 8 6 2 2 2 3 2 2 2 3" xfId="2683"/>
    <cellStyle name="Normal 8 6 2 2 2 3 2 2 3" xfId="1422"/>
    <cellStyle name="Normal 8 6 2 2 2 3 2 2 4" xfId="2273"/>
    <cellStyle name="Normal 8 6 2 2 2 3 2 2 5" xfId="3112"/>
    <cellStyle name="Normal 8 6 2 2 2 3 2 3" xfId="746"/>
    <cellStyle name="Normal 8 6 2 2 2 3 2 3 2" xfId="1581"/>
    <cellStyle name="Normal 8 6 2 2 2 3 2 3 3" xfId="2428"/>
    <cellStyle name="Normal 8 6 2 2 2 3 2 4" xfId="1167"/>
    <cellStyle name="Normal 8 6 2 2 2 3 2 5" xfId="2018"/>
    <cellStyle name="Normal 8 6 2 2 2 3 2 6" xfId="2853"/>
    <cellStyle name="Normal 8 6 2 2 2 3 3" xfId="423"/>
    <cellStyle name="Normal 8 6 2 2 2 3 3 2" xfId="851"/>
    <cellStyle name="Normal 8 6 2 2 2 3 3 2 2" xfId="1686"/>
    <cellStyle name="Normal 8 6 2 2 2 3 3 2 3" xfId="2533"/>
    <cellStyle name="Normal 8 6 2 2 2 3 3 3" xfId="1272"/>
    <cellStyle name="Normal 8 6 2 2 2 3 3 4" xfId="2123"/>
    <cellStyle name="Normal 8 6 2 2 2 3 3 5" xfId="2958"/>
    <cellStyle name="Normal 8 6 2 2 2 3 4" xfId="468"/>
    <cellStyle name="Normal 8 6 2 2 2 3 4 2" xfId="896"/>
    <cellStyle name="Normal 8 6 2 2 2 3 4 2 2" xfId="1731"/>
    <cellStyle name="Normal 8 6 2 2 2 3 4 2 3" xfId="2578"/>
    <cellStyle name="Normal 8 6 2 2 2 3 4 3" xfId="1317"/>
    <cellStyle name="Normal 8 6 2 2 2 3 4 4" xfId="2168"/>
    <cellStyle name="Normal 8 6 2 2 2 3 4 5" xfId="3003"/>
    <cellStyle name="Normal 8 6 2 2 2 3 5" xfId="636"/>
    <cellStyle name="Normal 8 6 2 2 2 3 5 2" xfId="1474"/>
    <cellStyle name="Normal 8 6 2 2 2 3 5 3" xfId="2321"/>
    <cellStyle name="Normal 8 6 2 2 2 3 6" xfId="1060"/>
    <cellStyle name="Normal 8 6 2 2 2 3 7" xfId="1911"/>
    <cellStyle name="Normal 8 6 2 2 2 3 8" xfId="2743"/>
    <cellStyle name="Normal 8 6 2 2 2 4" xfId="386"/>
    <cellStyle name="Normal 8 6 2 2 2 4 2" xfId="814"/>
    <cellStyle name="Normal 8 6 2 2 2 4 2 2" xfId="1649"/>
    <cellStyle name="Normal 8 6 2 2 2 4 2 3" xfId="2496"/>
    <cellStyle name="Normal 8 6 2 2 2 4 3" xfId="1235"/>
    <cellStyle name="Normal 8 6 2 2 2 4 4" xfId="2086"/>
    <cellStyle name="Normal 8 6 2 2 2 4 5" xfId="2921"/>
    <cellStyle name="Normal 8 6 2 2 2 5" xfId="544"/>
    <cellStyle name="Normal 8 6 2 2 2 5 2" xfId="964"/>
    <cellStyle name="Normal 8 6 2 2 2 5 2 2" xfId="1799"/>
    <cellStyle name="Normal 8 6 2 2 2 5 2 3" xfId="2646"/>
    <cellStyle name="Normal 8 6 2 2 2 5 3" xfId="1385"/>
    <cellStyle name="Normal 8 6 2 2 2 5 4" xfId="2236"/>
    <cellStyle name="Normal 8 6 2 2 2 5 5" xfId="3075"/>
    <cellStyle name="Normal 8 6 2 2 2 6" xfId="709"/>
    <cellStyle name="Normal 8 6 2 2 2 6 2" xfId="1544"/>
    <cellStyle name="Normal 8 6 2 2 2 6 3" xfId="2391"/>
    <cellStyle name="Normal 8 6 2 2 2 7" xfId="1130"/>
    <cellStyle name="Normal 8 6 2 2 2 8" xfId="1981"/>
    <cellStyle name="Normal 8 6 2 2 2 9" xfId="2816"/>
    <cellStyle name="Normal 8 6 2 2 3" xfId="456"/>
    <cellStyle name="Normal 8 6 2 2 3 2" xfId="884"/>
    <cellStyle name="Normal 8 6 2 2 3 2 2" xfId="1719"/>
    <cellStyle name="Normal 8 6 2 2 3 2 3" xfId="2566"/>
    <cellStyle name="Normal 8 6 2 2 3 3" xfId="1305"/>
    <cellStyle name="Normal 8 6 2 2 3 4" xfId="2156"/>
    <cellStyle name="Normal 8 6 2 2 3 5" xfId="2991"/>
    <cellStyle name="Normal 8 6 2 2 4" xfId="161"/>
    <cellStyle name="Normal 8 6 2 2 4 2" xfId="201"/>
    <cellStyle name="Normal 8 6 2 2 4 2 2" xfId="509"/>
    <cellStyle name="Normal 8 6 2 2 4 2 2 2" xfId="929"/>
    <cellStyle name="Normal 8 6 2 2 4 2 2 2 2" xfId="1764"/>
    <cellStyle name="Normal 8 6 2 2 4 2 2 2 3" xfId="2611"/>
    <cellStyle name="Normal 8 6 2 2 4 2 2 3" xfId="1350"/>
    <cellStyle name="Normal 8 6 2 2 4 2 2 4" xfId="2201"/>
    <cellStyle name="Normal 8 6 2 2 4 2 2 5" xfId="3040"/>
    <cellStyle name="Normal 8 6 2 2 4 2 3" xfId="671"/>
    <cellStyle name="Normal 8 6 2 2 4 2 3 2" xfId="1509"/>
    <cellStyle name="Normal 8 6 2 2 4 2 3 3" xfId="2356"/>
    <cellStyle name="Normal 8 6 2 2 4 2 4" xfId="1095"/>
    <cellStyle name="Normal 8 6 2 2 4 2 5" xfId="1946"/>
    <cellStyle name="Normal 8 6 2 2 4 2 6" xfId="2778"/>
    <cellStyle name="Normal 8 6 2 2 4 3" xfId="351"/>
    <cellStyle name="Normal 8 6 2 2 4 3 2" xfId="779"/>
    <cellStyle name="Normal 8 6 2 2 4 3 2 2" xfId="1614"/>
    <cellStyle name="Normal 8 6 2 2 4 3 2 3" xfId="2461"/>
    <cellStyle name="Normal 8 6 2 2 4 3 3" xfId="1200"/>
    <cellStyle name="Normal 8 6 2 2 4 3 4" xfId="2051"/>
    <cellStyle name="Normal 8 6 2 2 4 3 5" xfId="2886"/>
    <cellStyle name="Normal 8 6 2 2 4 4" xfId="463"/>
    <cellStyle name="Normal 8 6 2 2 4 4 2" xfId="891"/>
    <cellStyle name="Normal 8 6 2 2 4 4 2 2" xfId="1726"/>
    <cellStyle name="Normal 8 6 2 2 4 4 2 3" xfId="2573"/>
    <cellStyle name="Normal 8 6 2 2 4 4 3" xfId="1312"/>
    <cellStyle name="Normal 8 6 2 2 4 4 4" xfId="2163"/>
    <cellStyle name="Normal 8 6 2 2 4 4 5" xfId="2998"/>
    <cellStyle name="Normal 8 6 2 2 4 5" xfId="631"/>
    <cellStyle name="Normal 8 6 2 2 4 5 2" xfId="1469"/>
    <cellStyle name="Normal 8 6 2 2 4 5 3" xfId="2316"/>
    <cellStyle name="Normal 8 6 2 2 4 6" xfId="1055"/>
    <cellStyle name="Normal 8 6 2 2 4 7" xfId="1906"/>
    <cellStyle name="Normal 8 6 2 2 4 8" xfId="2738"/>
    <cellStyle name="Normal 8 6 2 2 5" xfId="624"/>
    <cellStyle name="Normal 8 6 2 2 5 2" xfId="1462"/>
    <cellStyle name="Normal 8 6 2 2 5 3" xfId="2309"/>
    <cellStyle name="Normal 8 6 2 2 6" xfId="1048"/>
    <cellStyle name="Normal 8 6 2 2 7" xfId="1899"/>
    <cellStyle name="Normal 8 6 2 2 8" xfId="2731"/>
    <cellStyle name="Normal 8 6 2 3" xfId="200"/>
    <cellStyle name="Normal 8 6 2 3 2" xfId="508"/>
    <cellStyle name="Normal 8 6 2 3 2 2" xfId="928"/>
    <cellStyle name="Normal 8 6 2 3 2 2 2" xfId="1763"/>
    <cellStyle name="Normal 8 6 2 3 2 2 3" xfId="2610"/>
    <cellStyle name="Normal 8 6 2 3 2 3" xfId="1349"/>
    <cellStyle name="Normal 8 6 2 3 2 4" xfId="2200"/>
    <cellStyle name="Normal 8 6 2 3 2 5" xfId="3039"/>
    <cellStyle name="Normal 8 6 2 3 3" xfId="670"/>
    <cellStyle name="Normal 8 6 2 3 3 2" xfId="1508"/>
    <cellStyle name="Normal 8 6 2 3 3 3" xfId="2355"/>
    <cellStyle name="Normal 8 6 2 3 4" xfId="1094"/>
    <cellStyle name="Normal 8 6 2 3 5" xfId="1945"/>
    <cellStyle name="Normal 8 6 2 3 6" xfId="2777"/>
    <cellStyle name="Normal 8 6 2 4" xfId="350"/>
    <cellStyle name="Normal 8 6 2 4 2" xfId="778"/>
    <cellStyle name="Normal 8 6 2 4 2 2" xfId="1613"/>
    <cellStyle name="Normal 8 6 2 4 2 3" xfId="2460"/>
    <cellStyle name="Normal 8 6 2 4 3" xfId="1199"/>
    <cellStyle name="Normal 8 6 2 4 4" xfId="2050"/>
    <cellStyle name="Normal 8 6 2 4 5" xfId="2885"/>
    <cellStyle name="Normal 8 6 2 5" xfId="455"/>
    <cellStyle name="Normal 8 6 2 5 2" xfId="883"/>
    <cellStyle name="Normal 8 6 2 5 2 2" xfId="1718"/>
    <cellStyle name="Normal 8 6 2 5 2 3" xfId="2565"/>
    <cellStyle name="Normal 8 6 2 5 3" xfId="1304"/>
    <cellStyle name="Normal 8 6 2 5 4" xfId="2155"/>
    <cellStyle name="Normal 8 6 2 5 5" xfId="2990"/>
    <cellStyle name="Normal 8 6 2 6" xfId="622"/>
    <cellStyle name="Normal 8 6 2 6 2" xfId="1461"/>
    <cellStyle name="Normal 8 6 2 6 3" xfId="2308"/>
    <cellStyle name="Normal 8 6 2 7" xfId="1047"/>
    <cellStyle name="Normal 8 6 2 8" xfId="1898"/>
    <cellStyle name="Normal 8 6 2 9" xfId="2730"/>
    <cellStyle name="Normal 8 6 3" xfId="162"/>
    <cellStyle name="Normal 8 6 3 10" xfId="2739"/>
    <cellStyle name="Normal 8 6 3 2" xfId="313"/>
    <cellStyle name="Normal 8 6 3 2 2" xfId="418"/>
    <cellStyle name="Normal 8 6 3 2 2 2" xfId="846"/>
    <cellStyle name="Normal 8 6 3 2 2 2 2" xfId="1681"/>
    <cellStyle name="Normal 8 6 3 2 2 2 3" xfId="2528"/>
    <cellStyle name="Normal 8 6 3 2 2 3" xfId="1267"/>
    <cellStyle name="Normal 8 6 3 2 2 4" xfId="2118"/>
    <cellStyle name="Normal 8 6 3 2 2 5" xfId="2953"/>
    <cellStyle name="Normal 8 6 3 2 3" xfId="576"/>
    <cellStyle name="Normal 8 6 3 2 3 2" xfId="996"/>
    <cellStyle name="Normal 8 6 3 2 3 2 2" xfId="1831"/>
    <cellStyle name="Normal 8 6 3 2 3 2 3" xfId="2678"/>
    <cellStyle name="Normal 8 6 3 2 3 3" xfId="1417"/>
    <cellStyle name="Normal 8 6 3 2 3 4" xfId="2268"/>
    <cellStyle name="Normal 8 6 3 2 3 5" xfId="3107"/>
    <cellStyle name="Normal 8 6 3 2 4" xfId="741"/>
    <cellStyle name="Normal 8 6 3 2 4 2" xfId="1576"/>
    <cellStyle name="Normal 8 6 3 2 4 3" xfId="2423"/>
    <cellStyle name="Normal 8 6 3 2 5" xfId="1162"/>
    <cellStyle name="Normal 8 6 3 2 6" xfId="2013"/>
    <cellStyle name="Normal 8 6 3 2 7" xfId="2848"/>
    <cellStyle name="Normal 8 6 3 3" xfId="164"/>
    <cellStyle name="Normal 8 6 3 3 2" xfId="316"/>
    <cellStyle name="Normal 8 6 3 3 2 2" xfId="579"/>
    <cellStyle name="Normal 8 6 3 3 2 2 2" xfId="999"/>
    <cellStyle name="Normal 8 6 3 3 2 2 2 2" xfId="1834"/>
    <cellStyle name="Normal 8 6 3 3 2 2 2 3" xfId="2681"/>
    <cellStyle name="Normal 8 6 3 3 2 2 3" xfId="1420"/>
    <cellStyle name="Normal 8 6 3 3 2 2 4" xfId="2271"/>
    <cellStyle name="Normal 8 6 3 3 2 2 5" xfId="3110"/>
    <cellStyle name="Normal 8 6 3 3 2 3" xfId="744"/>
    <cellStyle name="Normal 8 6 3 3 2 3 2" xfId="1579"/>
    <cellStyle name="Normal 8 6 3 3 2 3 3" xfId="2426"/>
    <cellStyle name="Normal 8 6 3 3 2 4" xfId="1165"/>
    <cellStyle name="Normal 8 6 3 3 2 5" xfId="2016"/>
    <cellStyle name="Normal 8 6 3 3 2 6" xfId="2851"/>
    <cellStyle name="Normal 8 6 3 3 3" xfId="421"/>
    <cellStyle name="Normal 8 6 3 3 3 2" xfId="849"/>
    <cellStyle name="Normal 8 6 3 3 3 2 2" xfId="1684"/>
    <cellStyle name="Normal 8 6 3 3 3 2 3" xfId="2531"/>
    <cellStyle name="Normal 8 6 3 3 3 3" xfId="1270"/>
    <cellStyle name="Normal 8 6 3 3 3 4" xfId="2121"/>
    <cellStyle name="Normal 8 6 3 3 3 5" xfId="2956"/>
    <cellStyle name="Normal 8 6 3 3 4" xfId="466"/>
    <cellStyle name="Normal 8 6 3 3 4 2" xfId="894"/>
    <cellStyle name="Normal 8 6 3 3 4 2 2" xfId="1729"/>
    <cellStyle name="Normal 8 6 3 3 4 2 3" xfId="2576"/>
    <cellStyle name="Normal 8 6 3 3 4 3" xfId="1315"/>
    <cellStyle name="Normal 8 6 3 3 4 4" xfId="2166"/>
    <cellStyle name="Normal 8 6 3 3 4 5" xfId="3001"/>
    <cellStyle name="Normal 8 6 3 3 5" xfId="634"/>
    <cellStyle name="Normal 8 6 3 3 5 2" xfId="1472"/>
    <cellStyle name="Normal 8 6 3 3 5 3" xfId="2319"/>
    <cellStyle name="Normal 8 6 3 3 6" xfId="1058"/>
    <cellStyle name="Normal 8 6 3 3 7" xfId="1909"/>
    <cellStyle name="Normal 8 6 3 3 8" xfId="2741"/>
    <cellStyle name="Normal 8 6 3 4" xfId="280"/>
    <cellStyle name="Normal 8 6 3 4 2" xfId="543"/>
    <cellStyle name="Normal 8 6 3 4 2 2" xfId="963"/>
    <cellStyle name="Normal 8 6 3 4 2 2 2" xfId="1798"/>
    <cellStyle name="Normal 8 6 3 4 2 2 3" xfId="2645"/>
    <cellStyle name="Normal 8 6 3 4 2 3" xfId="1384"/>
    <cellStyle name="Normal 8 6 3 4 2 4" xfId="2235"/>
    <cellStyle name="Normal 8 6 3 4 2 5" xfId="3074"/>
    <cellStyle name="Normal 8 6 3 4 3" xfId="708"/>
    <cellStyle name="Normal 8 6 3 4 3 2" xfId="1543"/>
    <cellStyle name="Normal 8 6 3 4 3 3" xfId="2390"/>
    <cellStyle name="Normal 8 6 3 4 4" xfId="1129"/>
    <cellStyle name="Normal 8 6 3 4 5" xfId="1980"/>
    <cellStyle name="Normal 8 6 3 4 6" xfId="2815"/>
    <cellStyle name="Normal 8 6 3 5" xfId="385"/>
    <cellStyle name="Normal 8 6 3 5 2" xfId="813"/>
    <cellStyle name="Normal 8 6 3 5 2 2" xfId="1648"/>
    <cellStyle name="Normal 8 6 3 5 2 3" xfId="2495"/>
    <cellStyle name="Normal 8 6 3 5 3" xfId="1234"/>
    <cellStyle name="Normal 8 6 3 5 4" xfId="2085"/>
    <cellStyle name="Normal 8 6 3 5 5" xfId="2920"/>
    <cellStyle name="Normal 8 6 3 6" xfId="464"/>
    <cellStyle name="Normal 8 6 3 6 2" xfId="892"/>
    <cellStyle name="Normal 8 6 3 6 2 2" xfId="1727"/>
    <cellStyle name="Normal 8 6 3 6 2 3" xfId="2574"/>
    <cellStyle name="Normal 8 6 3 6 3" xfId="1313"/>
    <cellStyle name="Normal 8 6 3 6 4" xfId="2164"/>
    <cellStyle name="Normal 8 6 3 6 5" xfId="2999"/>
    <cellStyle name="Normal 8 6 3 7" xfId="632"/>
    <cellStyle name="Normal 8 6 3 7 2" xfId="1470"/>
    <cellStyle name="Normal 8 6 3 7 3" xfId="2317"/>
    <cellStyle name="Normal 8 6 3 8" xfId="1056"/>
    <cellStyle name="Normal 8 6 3 9" xfId="1907"/>
    <cellStyle name="Normal 8 6 4" xfId="163"/>
    <cellStyle name="Normal 8 6 4 2" xfId="311"/>
    <cellStyle name="Normal 8 6 4 2 2" xfId="574"/>
    <cellStyle name="Normal 8 6 4 2 2 2" xfId="994"/>
    <cellStyle name="Normal 8 6 4 2 2 2 2" xfId="1829"/>
    <cellStyle name="Normal 8 6 4 2 2 2 3" xfId="2676"/>
    <cellStyle name="Normal 8 6 4 2 2 3" xfId="1415"/>
    <cellStyle name="Normal 8 6 4 2 2 4" xfId="2266"/>
    <cellStyle name="Normal 8 6 4 2 2 5" xfId="3105"/>
    <cellStyle name="Normal 8 6 4 2 3" xfId="739"/>
    <cellStyle name="Normal 8 6 4 2 3 2" xfId="1574"/>
    <cellStyle name="Normal 8 6 4 2 3 3" xfId="2421"/>
    <cellStyle name="Normal 8 6 4 2 4" xfId="1160"/>
    <cellStyle name="Normal 8 6 4 2 5" xfId="2011"/>
    <cellStyle name="Normal 8 6 4 2 6" xfId="2846"/>
    <cellStyle name="Normal 8 6 4 3" xfId="416"/>
    <cellStyle name="Normal 8 6 4 3 2" xfId="844"/>
    <cellStyle name="Normal 8 6 4 3 2 2" xfId="1679"/>
    <cellStyle name="Normal 8 6 4 3 2 3" xfId="2526"/>
    <cellStyle name="Normal 8 6 4 3 3" xfId="1265"/>
    <cellStyle name="Normal 8 6 4 3 4" xfId="2116"/>
    <cellStyle name="Normal 8 6 4 3 5" xfId="2951"/>
    <cellStyle name="Normal 8 6 4 4" xfId="465"/>
    <cellStyle name="Normal 8 6 4 4 2" xfId="893"/>
    <cellStyle name="Normal 8 6 4 4 2 2" xfId="1728"/>
    <cellStyle name="Normal 8 6 4 4 2 3" xfId="2575"/>
    <cellStyle name="Normal 8 6 4 4 3" xfId="1314"/>
    <cellStyle name="Normal 8 6 4 4 4" xfId="2165"/>
    <cellStyle name="Normal 8 6 4 4 5" xfId="3000"/>
    <cellStyle name="Normal 8 6 4 5" xfId="633"/>
    <cellStyle name="Normal 8 6 4 5 2" xfId="1471"/>
    <cellStyle name="Normal 8 6 4 5 3" xfId="2318"/>
    <cellStyle name="Normal 8 6 4 6" xfId="1057"/>
    <cellStyle name="Normal 8 6 4 7" xfId="1908"/>
    <cellStyle name="Normal 8 6 4 8" xfId="2740"/>
    <cellStyle name="Normal 8 6 5" xfId="199"/>
    <cellStyle name="Normal 8 6 5 2" xfId="507"/>
    <cellStyle name="Normal 8 6 5 2 2" xfId="927"/>
    <cellStyle name="Normal 8 6 5 2 2 2" xfId="1762"/>
    <cellStyle name="Normal 8 6 5 2 2 3" xfId="2609"/>
    <cellStyle name="Normal 8 6 5 2 3" xfId="1348"/>
    <cellStyle name="Normal 8 6 5 2 4" xfId="2199"/>
    <cellStyle name="Normal 8 6 5 2 5" xfId="3038"/>
    <cellStyle name="Normal 8 6 5 3" xfId="669"/>
    <cellStyle name="Normal 8 6 5 3 2" xfId="1507"/>
    <cellStyle name="Normal 8 6 5 3 3" xfId="2354"/>
    <cellStyle name="Normal 8 6 5 4" xfId="1093"/>
    <cellStyle name="Normal 8 6 5 5" xfId="1944"/>
    <cellStyle name="Normal 8 6 5 6" xfId="2776"/>
    <cellStyle name="Normal 8 6 6" xfId="349"/>
    <cellStyle name="Normal 8 6 6 2" xfId="777"/>
    <cellStyle name="Normal 8 6 6 2 2" xfId="1612"/>
    <cellStyle name="Normal 8 6 6 2 3" xfId="2459"/>
    <cellStyle name="Normal 8 6 6 3" xfId="1198"/>
    <cellStyle name="Normal 8 6 6 4" xfId="2049"/>
    <cellStyle name="Normal 8 6 6 5" xfId="2884"/>
    <cellStyle name="Normal 8 6 7" xfId="454"/>
    <cellStyle name="Normal 8 6 7 2" xfId="882"/>
    <cellStyle name="Normal 8 6 7 2 2" xfId="1717"/>
    <cellStyle name="Normal 8 6 7 2 3" xfId="2564"/>
    <cellStyle name="Normal 8 6 7 3" xfId="1303"/>
    <cellStyle name="Normal 8 6 7 4" xfId="2154"/>
    <cellStyle name="Normal 8 6 7 5" xfId="2989"/>
    <cellStyle name="Normal 8 6 8" xfId="621"/>
    <cellStyle name="Normal 8 6 8 2" xfId="1460"/>
    <cellStyle name="Normal 8 6 8 3" xfId="2307"/>
    <cellStyle name="Normal 8 6 9" xfId="1046"/>
    <cellStyle name="Normal 8 7" xfId="152"/>
    <cellStyle name="Normal 8 8" xfId="617"/>
    <cellStyle name="Normal 8 8 2" xfId="1455"/>
    <cellStyle name="Normal 8 8 3" xfId="2303"/>
    <cellStyle name="Normal 8 9" xfId="1043"/>
    <cellStyle name="Normal 9" xfId="136"/>
    <cellStyle name="Normal_2002 määrus lisa 5" xfId="35"/>
    <cellStyle name="Normal_2002 määrus lisa 5_Lisad 22.02.11 II" xfId="36"/>
    <cellStyle name="Normal_vorm 1 koond_Lisad 22.02.11 II" xfId="37"/>
    <cellStyle name="Note" xfId="38" builtinId="10" customBuiltin="1"/>
    <cellStyle name="Note 2" xfId="137"/>
    <cellStyle name="Note 2 2" xfId="584"/>
    <cellStyle name="Note 2 2 2" xfId="1424"/>
    <cellStyle name="Note 2 3" xfId="2688"/>
    <cellStyle name="Note 3" xfId="145"/>
    <cellStyle name="Note 3 2" xfId="585"/>
    <cellStyle name="Note 3 2 2" xfId="1860"/>
    <cellStyle name="Note 3 3" xfId="2691"/>
    <cellStyle name="Note 4" xfId="51"/>
    <cellStyle name="Note 4 2" xfId="620"/>
    <cellStyle name="Note 4 2 2" xfId="1843"/>
    <cellStyle name="Note 4 3" xfId="2693"/>
    <cellStyle name="Note 5" xfId="239"/>
    <cellStyle name="Note 5 2" xfId="1005"/>
    <cellStyle name="Note 5 2 2" xfId="1846"/>
    <cellStyle name="Note 5 3" xfId="3116"/>
    <cellStyle name="Note 6" xfId="614"/>
    <cellStyle name="Note 6 2" xfId="1856"/>
    <cellStyle name="Note 7" xfId="2728"/>
    <cellStyle name="Output" xfId="39" builtinId="21" customBuiltin="1"/>
    <cellStyle name="Output 2" xfId="138"/>
    <cellStyle name="Output 2 2" xfId="503"/>
    <cellStyle name="Output 2 2 2" xfId="1014"/>
    <cellStyle name="Output 2 2 2 2" xfId="1854"/>
    <cellStyle name="Output 2 2 3" xfId="1841"/>
    <cellStyle name="Output 2 2 4" xfId="3034"/>
    <cellStyle name="Output 2 3" xfId="673"/>
    <cellStyle name="Output 2 3 2" xfId="1859"/>
    <cellStyle name="Output 2 4" xfId="1862"/>
    <cellStyle name="Output 2 5" xfId="2724"/>
    <cellStyle name="Output 3" xfId="240"/>
    <cellStyle name="Output 3 2" xfId="1006"/>
    <cellStyle name="Output 3 2 2" xfId="1850"/>
    <cellStyle name="Output 3 3" xfId="1853"/>
    <cellStyle name="Output 3 4" xfId="2781"/>
    <cellStyle name="Output 4" xfId="471"/>
    <cellStyle name="Output 4 2" xfId="1010"/>
    <cellStyle name="Output 4 2 2" xfId="1855"/>
    <cellStyle name="Output 4 3" xfId="1425"/>
    <cellStyle name="Output 4 4" xfId="3004"/>
    <cellStyle name="Output 5" xfId="609"/>
    <cellStyle name="Output 5 2" xfId="1848"/>
    <cellStyle name="Output 6" xfId="1456"/>
    <cellStyle name="Output 7" xfId="2689"/>
    <cellStyle name="Percent 2" xfId="46"/>
    <cellStyle name="Percent 3" xfId="139"/>
    <cellStyle name="Percent 4" xfId="156"/>
    <cellStyle name="Percent 4 2" xfId="277"/>
    <cellStyle name="Percent 4 3" xfId="458"/>
    <cellStyle name="Percent 4 3 2" xfId="886"/>
    <cellStyle name="Percent 4 3 2 2" xfId="1721"/>
    <cellStyle name="Percent 4 3 2 3" xfId="2568"/>
    <cellStyle name="Percent 4 3 3" xfId="1307"/>
    <cellStyle name="Percent 4 3 4" xfId="2158"/>
    <cellStyle name="Percent 4 3 5" xfId="2993"/>
    <cellStyle name="Percent 4 4" xfId="626"/>
    <cellStyle name="Percent 4 4 2" xfId="1464"/>
    <cellStyle name="Percent 4 4 3" xfId="2311"/>
    <cellStyle name="Percent 4 5" xfId="1050"/>
    <cellStyle name="Percent 4 6" xfId="1901"/>
    <cellStyle name="Percent 4 7" xfId="2733"/>
    <cellStyle name="Percent 5 2 4" xfId="159"/>
    <cellStyle name="Percent 5 2 4 2" xfId="461"/>
    <cellStyle name="Percent 5 2 4 2 2" xfId="889"/>
    <cellStyle name="Percent 5 2 4 2 2 2" xfId="1724"/>
    <cellStyle name="Percent 5 2 4 2 2 3" xfId="2571"/>
    <cellStyle name="Percent 5 2 4 2 3" xfId="1310"/>
    <cellStyle name="Percent 5 2 4 2 4" xfId="2161"/>
    <cellStyle name="Percent 5 2 4 2 5" xfId="2996"/>
    <cellStyle name="Percent 5 2 4 3" xfId="629"/>
    <cellStyle name="Percent 5 2 4 3 2" xfId="1467"/>
    <cellStyle name="Percent 5 2 4 3 3" xfId="2314"/>
    <cellStyle name="Percent 5 2 4 4" xfId="1053"/>
    <cellStyle name="Percent 5 2 4 5" xfId="1904"/>
    <cellStyle name="Percent 5 2 4 6" xfId="2736"/>
    <cellStyle name="Rõhk5 2" xfId="140"/>
    <cellStyle name="Rõhk5 3" xfId="245"/>
    <cellStyle name="Rõhk6 2" xfId="141"/>
    <cellStyle name="Rõhk6 3" xfId="246"/>
    <cellStyle name="Title" xfId="40" builtinId="15" customBuiltin="1"/>
    <cellStyle name="Title 2" xfId="142"/>
    <cellStyle name="Title 3" xfId="241"/>
    <cellStyle name="Total" xfId="41" builtinId="25" customBuiltin="1"/>
    <cellStyle name="Total 2" xfId="143"/>
    <cellStyle name="Total 2 2" xfId="504"/>
    <cellStyle name="Total 2 2 2" xfId="1015"/>
    <cellStyle name="Total 2 2 2 2" xfId="1852"/>
    <cellStyle name="Total 2 2 3" xfId="1845"/>
    <cellStyle name="Total 2 2 4" xfId="3035"/>
    <cellStyle name="Total 2 3" xfId="583"/>
    <cellStyle name="Total 2 3 2" xfId="1858"/>
    <cellStyle name="Total 2 4" xfId="1865"/>
    <cellStyle name="Total 2 5" xfId="2725"/>
    <cellStyle name="Total 3" xfId="242"/>
    <cellStyle name="Total 3 2" xfId="1007"/>
    <cellStyle name="Total 3 2 2" xfId="1866"/>
    <cellStyle name="Total 3 3" xfId="1459"/>
    <cellStyle name="Total 3 4" xfId="2782"/>
    <cellStyle name="Total 4" xfId="472"/>
    <cellStyle name="Total 4 2" xfId="1011"/>
    <cellStyle name="Total 4 2 2" xfId="1863"/>
    <cellStyle name="Total 4 3" xfId="1857"/>
    <cellStyle name="Total 4 4" xfId="3005"/>
    <cellStyle name="Total 5" xfId="603"/>
    <cellStyle name="Total 5 2" xfId="1861"/>
    <cellStyle name="Total 6" xfId="1847"/>
    <cellStyle name="Total 7" xfId="2690"/>
    <cellStyle name="Warning Text" xfId="42" builtinId="11" customBuiltin="1"/>
    <cellStyle name="Warning Text 2" xfId="144"/>
    <cellStyle name="Warning Text 3" xfId="243"/>
  </cellStyles>
  <dxfs count="0"/>
  <tableStyles count="0" defaultTableStyle="TableStyleMedium2" defaultPivotStyle="PivotStyleLight16"/>
  <colors>
    <mruColors>
      <color rgb="FFFFFF99"/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tsteenistus/EELARVE%20OSAKOND/2011/2011%20EELARVE%20T&#196;ITMINE%20-%20VALGE%20RAAMAT/Koond%2026.04.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llinnlv.ee\data\Users\hirve\Documents\Ametikohtade%20hindamine\Copy%20of%20Koopia%20failist%20Tallinna%20Linnakantselei%20at%20palgatabel_2014_10.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SUKORD"/>
      <sheetName val="1 KOONDEELARVE"/>
      <sheetName val="2 KOONDEA TÄITMINE"/>
      <sheetName val="3 TULUDE KOOND"/>
      <sheetName val="4 LK TULUD"/>
      <sheetName val="5 RR - OTSTARVE"/>
      <sheetName val="6 TOETUSED"/>
      <sheetName val="Sheet1"/>
      <sheetName val="7 OMATULUD"/>
      <sheetName val="8 KULUD"/>
      <sheetName val="9 INVEST"/>
      <sheetName val="10 FIN.TEH"/>
      <sheetName val="11 EESMÄRGID"/>
      <sheetName val="Probleemid"/>
      <sheetName val="Taotlus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hend"/>
      <sheetName val="Andmed"/>
      <sheetName val="põhipalk"/>
      <sheetName val="tulemustasu2"/>
      <sheetName val="tulemustasu"/>
      <sheetName val="öötöö, riigipühad"/>
      <sheetName val="muutuvad tasud"/>
      <sheetName val="mobiiltelefon"/>
      <sheetName val="Sheet1"/>
      <sheetName val="Maakonnad"/>
      <sheetName val="Job Families"/>
      <sheetName val="Job Names"/>
      <sheetName val="Sheet2"/>
      <sheetName val="Ametiasutused põhitasud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Harjumaa</v>
          </cell>
        </row>
        <row r="2">
          <cell r="A2" t="str">
            <v>Hiiumaa</v>
          </cell>
        </row>
        <row r="3">
          <cell r="A3" t="str">
            <v>Ida-Virumaa</v>
          </cell>
        </row>
        <row r="4">
          <cell r="A4" t="str">
            <v>Jõgevamaa</v>
          </cell>
        </row>
        <row r="5">
          <cell r="A5" t="str">
            <v>Järvamaa</v>
          </cell>
        </row>
        <row r="6">
          <cell r="A6" t="str">
            <v>Läänemaa</v>
          </cell>
        </row>
        <row r="7">
          <cell r="A7" t="str">
            <v>Lääne-Virumaa</v>
          </cell>
        </row>
        <row r="8">
          <cell r="A8" t="str">
            <v>Põlvamaa</v>
          </cell>
        </row>
        <row r="9">
          <cell r="A9" t="str">
            <v>Pärnumaa</v>
          </cell>
        </row>
        <row r="10">
          <cell r="A10" t="str">
            <v>Raplamaa</v>
          </cell>
        </row>
        <row r="11">
          <cell r="A11" t="str">
            <v>Saaremaa</v>
          </cell>
        </row>
        <row r="12">
          <cell r="A12" t="str">
            <v>Tartumaa</v>
          </cell>
        </row>
        <row r="13">
          <cell r="A13" t="str">
            <v>Valgamaa</v>
          </cell>
        </row>
        <row r="14">
          <cell r="A14" t="str">
            <v>Viljandimaa</v>
          </cell>
        </row>
        <row r="15">
          <cell r="A15" t="str">
            <v>Võrumaa</v>
          </cell>
        </row>
      </sheetData>
      <sheetData sheetId="10">
        <row r="2">
          <cell r="D2" t="str">
            <v>Actual Job Family</v>
          </cell>
          <cell r="E2" t="str">
            <v>Level</v>
          </cell>
          <cell r="F2" t="str">
            <v>Points</v>
          </cell>
          <cell r="G2" t="str">
            <v>min</v>
          </cell>
          <cell r="H2" t="str">
            <v>max</v>
          </cell>
        </row>
        <row r="3">
          <cell r="D3" t="str">
            <v>AT - (Sise)auditeerimine</v>
          </cell>
          <cell r="E3">
            <v>1</v>
          </cell>
          <cell r="F3">
            <v>184</v>
          </cell>
          <cell r="G3">
            <v>172</v>
          </cell>
          <cell r="H3">
            <v>197</v>
          </cell>
        </row>
        <row r="4">
          <cell r="D4" t="str">
            <v>AT - (Sise)auditeerimine</v>
          </cell>
          <cell r="E4">
            <v>2</v>
          </cell>
          <cell r="F4">
            <v>281</v>
          </cell>
          <cell r="G4">
            <v>262</v>
          </cell>
          <cell r="H4">
            <v>300</v>
          </cell>
        </row>
        <row r="5">
          <cell r="D5" t="str">
            <v>AT - (Sise)auditeerimine</v>
          </cell>
          <cell r="E5" t="str">
            <v>3A</v>
          </cell>
          <cell r="F5">
            <v>371</v>
          </cell>
          <cell r="G5">
            <v>346</v>
          </cell>
          <cell r="H5">
            <v>397</v>
          </cell>
        </row>
        <row r="6">
          <cell r="D6" t="str">
            <v>AT - (Sise)auditeerimine</v>
          </cell>
          <cell r="E6" t="str">
            <v>3B</v>
          </cell>
          <cell r="F6">
            <v>371</v>
          </cell>
          <cell r="G6">
            <v>346</v>
          </cell>
          <cell r="H6">
            <v>397</v>
          </cell>
        </row>
        <row r="7">
          <cell r="D7" t="str">
            <v>AT - (Sise)auditeerimine</v>
          </cell>
          <cell r="E7">
            <v>4</v>
          </cell>
          <cell r="F7">
            <v>492</v>
          </cell>
          <cell r="G7">
            <v>458</v>
          </cell>
          <cell r="H7">
            <v>526</v>
          </cell>
        </row>
        <row r="8">
          <cell r="D8" t="str">
            <v>AT - Andmeait</v>
          </cell>
          <cell r="E8">
            <v>1</v>
          </cell>
          <cell r="F8">
            <v>160</v>
          </cell>
          <cell r="G8">
            <v>150</v>
          </cell>
          <cell r="H8">
            <v>149</v>
          </cell>
        </row>
        <row r="9">
          <cell r="D9" t="str">
            <v>AT - Andmeait</v>
          </cell>
          <cell r="E9">
            <v>2</v>
          </cell>
          <cell r="F9">
            <v>244</v>
          </cell>
          <cell r="G9">
            <v>228</v>
          </cell>
          <cell r="H9">
            <v>261</v>
          </cell>
        </row>
        <row r="10">
          <cell r="D10" t="str">
            <v>AT - Andmeait</v>
          </cell>
          <cell r="E10">
            <v>3</v>
          </cell>
          <cell r="F10">
            <v>323</v>
          </cell>
          <cell r="G10">
            <v>301</v>
          </cell>
          <cell r="H10">
            <v>345</v>
          </cell>
        </row>
        <row r="11">
          <cell r="D11" t="str">
            <v>AT - Andmeait</v>
          </cell>
          <cell r="E11">
            <v>4</v>
          </cell>
          <cell r="F11">
            <v>427</v>
          </cell>
          <cell r="G11">
            <v>398</v>
          </cell>
          <cell r="H11">
            <v>457</v>
          </cell>
        </row>
        <row r="12">
          <cell r="D12" t="str">
            <v>AT - Andmeanalüüs ja -seire</v>
          </cell>
          <cell r="E12">
            <v>1</v>
          </cell>
          <cell r="F12">
            <v>121</v>
          </cell>
          <cell r="G12">
            <v>113</v>
          </cell>
          <cell r="H12">
            <v>129</v>
          </cell>
        </row>
        <row r="13">
          <cell r="D13" t="str">
            <v>AT - Andmeanalüüs ja -seire</v>
          </cell>
          <cell r="E13">
            <v>2</v>
          </cell>
          <cell r="F13">
            <v>212</v>
          </cell>
          <cell r="G13">
            <v>198</v>
          </cell>
          <cell r="H13">
            <v>227</v>
          </cell>
        </row>
        <row r="14">
          <cell r="D14" t="str">
            <v>AT - Andmeanalüüs ja -seire</v>
          </cell>
          <cell r="E14">
            <v>3</v>
          </cell>
          <cell r="F14">
            <v>281</v>
          </cell>
          <cell r="G14">
            <v>262</v>
          </cell>
          <cell r="H14">
            <v>300</v>
          </cell>
        </row>
        <row r="15">
          <cell r="D15" t="str">
            <v>AT - Andmeanalüüs ja -seire</v>
          </cell>
          <cell r="E15" t="str">
            <v>4A</v>
          </cell>
          <cell r="F15">
            <v>323</v>
          </cell>
          <cell r="G15">
            <v>301</v>
          </cell>
          <cell r="H15">
            <v>345</v>
          </cell>
        </row>
        <row r="16">
          <cell r="D16" t="str">
            <v>AT - Andmeanalüüs ja -seire</v>
          </cell>
          <cell r="E16" t="str">
            <v>4B</v>
          </cell>
          <cell r="F16">
            <v>427</v>
          </cell>
          <cell r="G16">
            <v>398</v>
          </cell>
          <cell r="H16">
            <v>457</v>
          </cell>
        </row>
        <row r="17">
          <cell r="D17" t="str">
            <v>AT - Andmeanalüüs ja -seire</v>
          </cell>
          <cell r="E17" t="str">
            <v>5A</v>
          </cell>
          <cell r="F17">
            <v>427</v>
          </cell>
          <cell r="G17">
            <v>398</v>
          </cell>
          <cell r="H17">
            <v>457</v>
          </cell>
        </row>
        <row r="18">
          <cell r="D18" t="str">
            <v>AT - Andmeanalüüs ja -seire</v>
          </cell>
          <cell r="E18" t="str">
            <v>5B</v>
          </cell>
          <cell r="F18">
            <v>492</v>
          </cell>
          <cell r="G18">
            <v>458</v>
          </cell>
          <cell r="H18">
            <v>526</v>
          </cell>
        </row>
        <row r="19">
          <cell r="D19" t="str">
            <v>AT - Arengu ja poliitika kujundamine</v>
          </cell>
          <cell r="E19">
            <v>1</v>
          </cell>
          <cell r="F19">
            <v>184</v>
          </cell>
          <cell r="G19">
            <v>172</v>
          </cell>
          <cell r="H19">
            <v>197</v>
          </cell>
        </row>
        <row r="20">
          <cell r="D20" t="str">
            <v>AT - Arengu ja poliitika kujundamine</v>
          </cell>
          <cell r="E20">
            <v>2</v>
          </cell>
          <cell r="F20">
            <v>244</v>
          </cell>
          <cell r="G20">
            <v>228</v>
          </cell>
          <cell r="H20">
            <v>261</v>
          </cell>
        </row>
        <row r="21">
          <cell r="D21" t="str">
            <v>AT - Arengu ja poliitika kujundamine</v>
          </cell>
          <cell r="E21">
            <v>3</v>
          </cell>
          <cell r="F21">
            <v>323</v>
          </cell>
          <cell r="G21">
            <v>301</v>
          </cell>
          <cell r="H21">
            <v>345</v>
          </cell>
        </row>
        <row r="22">
          <cell r="D22" t="str">
            <v>AT - Arengu ja poliitika kujundamine</v>
          </cell>
          <cell r="E22">
            <v>4</v>
          </cell>
          <cell r="F22">
            <v>427</v>
          </cell>
          <cell r="G22">
            <v>398</v>
          </cell>
          <cell r="H22">
            <v>457</v>
          </cell>
        </row>
        <row r="23">
          <cell r="D23" t="str">
            <v>AT - Arengu ja poliitika kujundamine</v>
          </cell>
          <cell r="E23">
            <v>5</v>
          </cell>
          <cell r="F23">
            <v>492</v>
          </cell>
          <cell r="G23">
            <v>458</v>
          </cell>
          <cell r="H23">
            <v>526</v>
          </cell>
        </row>
        <row r="24">
          <cell r="D24" t="str">
            <v>AT - Arengu ja poliitika kujundamine</v>
          </cell>
          <cell r="E24">
            <v>6</v>
          </cell>
          <cell r="F24">
            <v>651</v>
          </cell>
          <cell r="G24">
            <v>606</v>
          </cell>
          <cell r="H24">
            <v>696</v>
          </cell>
        </row>
        <row r="25">
          <cell r="D25" t="str">
            <v>AT - Arhiivindus</v>
          </cell>
          <cell r="E25" t="str">
            <v>1B</v>
          </cell>
          <cell r="F25">
            <v>139</v>
          </cell>
          <cell r="G25">
            <v>130</v>
          </cell>
          <cell r="H25">
            <v>149</v>
          </cell>
        </row>
        <row r="26">
          <cell r="D26" t="str">
            <v>AT - Arhiivindus</v>
          </cell>
          <cell r="E26" t="str">
            <v>1A</v>
          </cell>
          <cell r="F26">
            <v>160</v>
          </cell>
          <cell r="G26">
            <v>150</v>
          </cell>
          <cell r="H26">
            <v>171</v>
          </cell>
        </row>
        <row r="27">
          <cell r="D27" t="str">
            <v>AT - Arhiivindus</v>
          </cell>
          <cell r="E27" t="str">
            <v>2B</v>
          </cell>
          <cell r="F27">
            <v>184</v>
          </cell>
          <cell r="G27">
            <v>172</v>
          </cell>
          <cell r="H27">
            <v>197</v>
          </cell>
        </row>
        <row r="28">
          <cell r="D28" t="str">
            <v>AT - Arhiivindus</v>
          </cell>
          <cell r="E28" t="str">
            <v>2A</v>
          </cell>
          <cell r="F28">
            <v>212</v>
          </cell>
          <cell r="G28">
            <v>198</v>
          </cell>
          <cell r="H28">
            <v>227</v>
          </cell>
        </row>
        <row r="29">
          <cell r="D29" t="str">
            <v>AT - Arhiivindus</v>
          </cell>
          <cell r="E29" t="str">
            <v>3A</v>
          </cell>
          <cell r="F29">
            <v>281</v>
          </cell>
          <cell r="G29">
            <v>262</v>
          </cell>
          <cell r="H29">
            <v>300</v>
          </cell>
        </row>
        <row r="30">
          <cell r="D30" t="str">
            <v>AT - Arhiivindus</v>
          </cell>
          <cell r="E30" t="str">
            <v>3B</v>
          </cell>
          <cell r="F30">
            <v>281</v>
          </cell>
          <cell r="G30">
            <v>262</v>
          </cell>
          <cell r="H30">
            <v>300</v>
          </cell>
        </row>
        <row r="31">
          <cell r="D31" t="str">
            <v>AT - Arhiivindus</v>
          </cell>
          <cell r="E31">
            <v>4</v>
          </cell>
          <cell r="F31">
            <v>427</v>
          </cell>
          <cell r="G31">
            <v>398</v>
          </cell>
          <cell r="H31">
            <v>457</v>
          </cell>
        </row>
        <row r="32">
          <cell r="D32" t="str">
            <v>AT - Ekspertiis</v>
          </cell>
          <cell r="E32">
            <v>1</v>
          </cell>
          <cell r="F32">
            <v>160</v>
          </cell>
          <cell r="G32">
            <v>150</v>
          </cell>
          <cell r="H32">
            <v>171</v>
          </cell>
        </row>
        <row r="33">
          <cell r="D33" t="str">
            <v>AT - Ekspertiis</v>
          </cell>
          <cell r="E33">
            <v>2</v>
          </cell>
          <cell r="F33">
            <v>212</v>
          </cell>
          <cell r="G33">
            <v>198</v>
          </cell>
          <cell r="H33">
            <v>227</v>
          </cell>
        </row>
        <row r="34">
          <cell r="D34" t="str">
            <v>AT - Ekspertiis</v>
          </cell>
          <cell r="E34">
            <v>3</v>
          </cell>
          <cell r="F34">
            <v>281</v>
          </cell>
          <cell r="G34">
            <v>262</v>
          </cell>
          <cell r="H34">
            <v>300</v>
          </cell>
        </row>
        <row r="35">
          <cell r="D35" t="str">
            <v>AT - Ekspertiis</v>
          </cell>
          <cell r="E35">
            <v>4</v>
          </cell>
          <cell r="F35">
            <v>323</v>
          </cell>
          <cell r="G35">
            <v>301</v>
          </cell>
          <cell r="H35">
            <v>345</v>
          </cell>
        </row>
        <row r="36">
          <cell r="D36" t="str">
            <v>AT - Ekspertiis</v>
          </cell>
          <cell r="E36">
            <v>5</v>
          </cell>
          <cell r="F36">
            <v>427</v>
          </cell>
          <cell r="G36">
            <v>398</v>
          </cell>
          <cell r="H36">
            <v>457</v>
          </cell>
        </row>
        <row r="37">
          <cell r="D37" t="str">
            <v>AT - Finantsanalüüs, -planeerimine ja -juhtimine</v>
          </cell>
          <cell r="E37">
            <v>1</v>
          </cell>
          <cell r="F37">
            <v>160</v>
          </cell>
          <cell r="G37">
            <v>150</v>
          </cell>
          <cell r="H37">
            <v>171</v>
          </cell>
        </row>
        <row r="38">
          <cell r="D38" t="str">
            <v>AT - Finantsanalüüs, -planeerimine ja -juhtimine</v>
          </cell>
          <cell r="E38">
            <v>2</v>
          </cell>
          <cell r="F38">
            <v>184</v>
          </cell>
          <cell r="G38">
            <v>172</v>
          </cell>
          <cell r="H38">
            <v>197</v>
          </cell>
        </row>
        <row r="39">
          <cell r="D39" t="str">
            <v>AT - Finantsanalüüs, -planeerimine ja -juhtimine</v>
          </cell>
          <cell r="E39">
            <v>3</v>
          </cell>
          <cell r="F39">
            <v>281</v>
          </cell>
          <cell r="G39">
            <v>262</v>
          </cell>
          <cell r="H39">
            <v>300</v>
          </cell>
        </row>
        <row r="40">
          <cell r="D40" t="str">
            <v>AT - Finantsanalüüs, -planeerimine ja -juhtimine</v>
          </cell>
          <cell r="E40">
            <v>4</v>
          </cell>
          <cell r="F40">
            <v>427</v>
          </cell>
          <cell r="G40">
            <v>398</v>
          </cell>
          <cell r="H40">
            <v>457</v>
          </cell>
        </row>
        <row r="41">
          <cell r="D41" t="str">
            <v>AT - Finantsanalüüs, -planeerimine ja -juhtimine</v>
          </cell>
          <cell r="E41">
            <v>5</v>
          </cell>
          <cell r="F41">
            <v>492</v>
          </cell>
          <cell r="G41">
            <v>458</v>
          </cell>
          <cell r="H41">
            <v>526</v>
          </cell>
        </row>
        <row r="42">
          <cell r="D42" t="str">
            <v>AT - Geomaatika</v>
          </cell>
          <cell r="E42">
            <v>1</v>
          </cell>
          <cell r="F42">
            <v>160</v>
          </cell>
          <cell r="G42">
            <v>150</v>
          </cell>
          <cell r="H42">
            <v>171</v>
          </cell>
        </row>
        <row r="43">
          <cell r="D43" t="str">
            <v>AT - Geomaatika</v>
          </cell>
          <cell r="E43">
            <v>2</v>
          </cell>
          <cell r="F43">
            <v>212</v>
          </cell>
          <cell r="G43">
            <v>198</v>
          </cell>
          <cell r="H43">
            <v>227</v>
          </cell>
        </row>
        <row r="44">
          <cell r="D44" t="str">
            <v>AT - Geomaatika</v>
          </cell>
          <cell r="E44">
            <v>3</v>
          </cell>
          <cell r="F44">
            <v>244</v>
          </cell>
          <cell r="G44">
            <v>228</v>
          </cell>
          <cell r="H44">
            <v>261</v>
          </cell>
        </row>
        <row r="45">
          <cell r="D45" t="str">
            <v>AT - Geomaatika</v>
          </cell>
          <cell r="E45">
            <v>4</v>
          </cell>
          <cell r="F45">
            <v>371</v>
          </cell>
          <cell r="G45">
            <v>346</v>
          </cell>
          <cell r="H45">
            <v>397</v>
          </cell>
        </row>
        <row r="46">
          <cell r="D46" t="str">
            <v>AT - Haridus</v>
          </cell>
          <cell r="E46">
            <v>1</v>
          </cell>
          <cell r="F46">
            <v>160</v>
          </cell>
          <cell r="G46">
            <v>150</v>
          </cell>
          <cell r="H46">
            <v>171</v>
          </cell>
        </row>
        <row r="47">
          <cell r="D47" t="str">
            <v>AT - Haridus</v>
          </cell>
          <cell r="E47" t="str">
            <v>2A</v>
          </cell>
          <cell r="F47">
            <v>244</v>
          </cell>
          <cell r="G47">
            <v>228</v>
          </cell>
          <cell r="H47">
            <v>261</v>
          </cell>
        </row>
        <row r="48">
          <cell r="D48" t="str">
            <v>AT - Haridus</v>
          </cell>
          <cell r="E48" t="str">
            <v>2B</v>
          </cell>
          <cell r="F48">
            <v>244</v>
          </cell>
          <cell r="G48">
            <v>228</v>
          </cell>
          <cell r="H48">
            <v>261</v>
          </cell>
        </row>
        <row r="49">
          <cell r="D49" t="str">
            <v>AT - Haridus</v>
          </cell>
          <cell r="E49" t="str">
            <v>3A</v>
          </cell>
          <cell r="F49">
            <v>323</v>
          </cell>
          <cell r="G49">
            <v>301</v>
          </cell>
          <cell r="H49">
            <v>345</v>
          </cell>
        </row>
        <row r="50">
          <cell r="D50" t="str">
            <v>AT - Haridus</v>
          </cell>
          <cell r="E50" t="str">
            <v>3B</v>
          </cell>
          <cell r="F50">
            <v>323</v>
          </cell>
          <cell r="G50">
            <v>301</v>
          </cell>
          <cell r="H50">
            <v>345</v>
          </cell>
        </row>
        <row r="51">
          <cell r="D51" t="str">
            <v>AT - Haridus</v>
          </cell>
          <cell r="E51">
            <v>4</v>
          </cell>
          <cell r="F51">
            <v>492</v>
          </cell>
          <cell r="G51">
            <v>458</v>
          </cell>
          <cell r="H51">
            <v>526</v>
          </cell>
        </row>
        <row r="52">
          <cell r="D52" t="str">
            <v>AT - Info ja dokumendihaldus</v>
          </cell>
          <cell r="E52">
            <v>1</v>
          </cell>
          <cell r="F52">
            <v>105</v>
          </cell>
          <cell r="G52">
            <v>98</v>
          </cell>
          <cell r="H52">
            <v>112</v>
          </cell>
        </row>
        <row r="53">
          <cell r="D53" t="str">
            <v>AT - Info ja dokumendihaldus</v>
          </cell>
          <cell r="E53">
            <v>2</v>
          </cell>
          <cell r="F53">
            <v>139</v>
          </cell>
          <cell r="G53">
            <v>130</v>
          </cell>
          <cell r="H53">
            <v>149</v>
          </cell>
        </row>
        <row r="54">
          <cell r="D54" t="str">
            <v>AT - Info ja dokumendihaldus</v>
          </cell>
          <cell r="E54">
            <v>3</v>
          </cell>
          <cell r="F54">
            <v>212</v>
          </cell>
          <cell r="G54">
            <v>198</v>
          </cell>
          <cell r="H54">
            <v>227</v>
          </cell>
        </row>
        <row r="55">
          <cell r="D55" t="str">
            <v>AT - Info ja dokumendihaldus</v>
          </cell>
          <cell r="E55">
            <v>4</v>
          </cell>
          <cell r="F55">
            <v>281</v>
          </cell>
          <cell r="G55">
            <v>262</v>
          </cell>
          <cell r="H55">
            <v>300</v>
          </cell>
        </row>
        <row r="56">
          <cell r="D56" t="str">
            <v>AT - Info ja dokumendihaldus</v>
          </cell>
          <cell r="E56">
            <v>5</v>
          </cell>
          <cell r="F56">
            <v>371</v>
          </cell>
          <cell r="G56">
            <v>346</v>
          </cell>
          <cell r="H56">
            <v>397</v>
          </cell>
        </row>
        <row r="57">
          <cell r="D57" t="str">
            <v>AT - Inseneritööd</v>
          </cell>
          <cell r="E57">
            <v>1</v>
          </cell>
          <cell r="F57">
            <v>160</v>
          </cell>
          <cell r="G57">
            <v>150</v>
          </cell>
          <cell r="H57">
            <v>171</v>
          </cell>
        </row>
        <row r="58">
          <cell r="D58" t="str">
            <v>AT - Inseneritööd</v>
          </cell>
          <cell r="E58">
            <v>2</v>
          </cell>
          <cell r="F58">
            <v>244</v>
          </cell>
          <cell r="G58">
            <v>228</v>
          </cell>
          <cell r="H58">
            <v>261</v>
          </cell>
        </row>
        <row r="59">
          <cell r="D59" t="str">
            <v>AT - Inseneritööd</v>
          </cell>
          <cell r="E59">
            <v>3</v>
          </cell>
          <cell r="F59">
            <v>323</v>
          </cell>
          <cell r="G59">
            <v>301</v>
          </cell>
          <cell r="H59">
            <v>345</v>
          </cell>
        </row>
        <row r="60">
          <cell r="D60" t="str">
            <v>AT - Inseneritööd</v>
          </cell>
          <cell r="E60">
            <v>4</v>
          </cell>
          <cell r="F60">
            <v>427</v>
          </cell>
          <cell r="G60">
            <v>398</v>
          </cell>
          <cell r="H60">
            <v>457</v>
          </cell>
        </row>
        <row r="61">
          <cell r="D61" t="str">
            <v>AT - Instruktorid-koolitajad</v>
          </cell>
          <cell r="E61">
            <v>1</v>
          </cell>
          <cell r="F61">
            <v>160</v>
          </cell>
          <cell r="G61">
            <v>150</v>
          </cell>
          <cell r="H61">
            <v>171</v>
          </cell>
        </row>
        <row r="62">
          <cell r="D62" t="str">
            <v>AT - Instruktorid-koolitajad</v>
          </cell>
          <cell r="E62">
            <v>2</v>
          </cell>
          <cell r="F62">
            <v>212</v>
          </cell>
          <cell r="G62">
            <v>198</v>
          </cell>
          <cell r="H62">
            <v>227</v>
          </cell>
        </row>
        <row r="63">
          <cell r="D63" t="str">
            <v>AT - Instruktorid-koolitajad</v>
          </cell>
          <cell r="E63">
            <v>3</v>
          </cell>
          <cell r="F63">
            <v>281</v>
          </cell>
          <cell r="G63">
            <v>262</v>
          </cell>
          <cell r="H63">
            <v>300</v>
          </cell>
        </row>
        <row r="64">
          <cell r="D64" t="str">
            <v>AT - Isikute teenindamine</v>
          </cell>
          <cell r="E64">
            <v>1</v>
          </cell>
          <cell r="F64">
            <v>79</v>
          </cell>
          <cell r="G64">
            <v>74</v>
          </cell>
          <cell r="H64">
            <v>84</v>
          </cell>
        </row>
        <row r="65">
          <cell r="D65" t="str">
            <v>AT - Isikute teenindamine</v>
          </cell>
          <cell r="E65">
            <v>2</v>
          </cell>
          <cell r="F65">
            <v>105</v>
          </cell>
          <cell r="G65">
            <v>98</v>
          </cell>
          <cell r="H65">
            <v>112</v>
          </cell>
        </row>
        <row r="66">
          <cell r="D66" t="str">
            <v>AT - Isikute teenindamine</v>
          </cell>
          <cell r="E66" t="str">
            <v>3A</v>
          </cell>
          <cell r="F66">
            <v>139</v>
          </cell>
          <cell r="G66">
            <v>130</v>
          </cell>
          <cell r="H66">
            <v>149</v>
          </cell>
        </row>
        <row r="67">
          <cell r="D67" t="str">
            <v>AT - Isikute teenindamine</v>
          </cell>
          <cell r="E67" t="str">
            <v>3B</v>
          </cell>
          <cell r="F67">
            <v>160</v>
          </cell>
          <cell r="G67">
            <v>150</v>
          </cell>
          <cell r="H67">
            <v>171</v>
          </cell>
        </row>
        <row r="68">
          <cell r="D68" t="str">
            <v>AT - Isikute teenindamine</v>
          </cell>
          <cell r="E68">
            <v>4</v>
          </cell>
          <cell r="F68">
            <v>244</v>
          </cell>
          <cell r="G68">
            <v>228</v>
          </cell>
          <cell r="H68">
            <v>261</v>
          </cell>
        </row>
        <row r="69">
          <cell r="D69" t="str">
            <v>AT - Isikute teenindamine</v>
          </cell>
          <cell r="E69">
            <v>5</v>
          </cell>
          <cell r="F69">
            <v>323</v>
          </cell>
          <cell r="G69">
            <v>301</v>
          </cell>
          <cell r="H69">
            <v>345</v>
          </cell>
        </row>
        <row r="70">
          <cell r="D70" t="str">
            <v>AT - IT - andmeturve</v>
          </cell>
          <cell r="E70">
            <v>1</v>
          </cell>
          <cell r="F70">
            <v>184</v>
          </cell>
          <cell r="G70">
            <v>172</v>
          </cell>
          <cell r="H70">
            <v>197</v>
          </cell>
        </row>
        <row r="71">
          <cell r="D71" t="str">
            <v>AT - IT - andmeturve</v>
          </cell>
          <cell r="E71">
            <v>2</v>
          </cell>
          <cell r="F71">
            <v>281</v>
          </cell>
          <cell r="G71">
            <v>262</v>
          </cell>
          <cell r="H71">
            <v>300</v>
          </cell>
        </row>
        <row r="72">
          <cell r="D72" t="str">
            <v>AT - IT - andmeturve</v>
          </cell>
          <cell r="E72">
            <v>3</v>
          </cell>
          <cell r="F72">
            <v>371</v>
          </cell>
          <cell r="G72">
            <v>346</v>
          </cell>
          <cell r="H72">
            <v>397</v>
          </cell>
        </row>
        <row r="73">
          <cell r="D73" t="str">
            <v>AT - IT - arvutigraafika</v>
          </cell>
          <cell r="E73">
            <v>1</v>
          </cell>
          <cell r="F73">
            <v>139</v>
          </cell>
          <cell r="G73">
            <v>130</v>
          </cell>
          <cell r="H73">
            <v>149</v>
          </cell>
        </row>
        <row r="74">
          <cell r="D74" t="str">
            <v>AT - IT - arvutigraafika</v>
          </cell>
          <cell r="E74">
            <v>2</v>
          </cell>
          <cell r="F74">
            <v>244</v>
          </cell>
          <cell r="G74">
            <v>228</v>
          </cell>
          <cell r="H74">
            <v>261</v>
          </cell>
        </row>
        <row r="75">
          <cell r="D75" t="str">
            <v>AT - IT - juhtimine</v>
          </cell>
          <cell r="E75">
            <v>1</v>
          </cell>
          <cell r="F75">
            <v>244</v>
          </cell>
          <cell r="G75">
            <v>228</v>
          </cell>
          <cell r="H75">
            <v>261</v>
          </cell>
        </row>
        <row r="76">
          <cell r="D76" t="str">
            <v>AT - IT - juhtimine</v>
          </cell>
          <cell r="E76">
            <v>2</v>
          </cell>
          <cell r="F76">
            <v>371</v>
          </cell>
          <cell r="G76">
            <v>346</v>
          </cell>
          <cell r="H76">
            <v>397</v>
          </cell>
        </row>
        <row r="77">
          <cell r="D77" t="str">
            <v>AT - IT - juhtimine</v>
          </cell>
          <cell r="E77">
            <v>3</v>
          </cell>
          <cell r="F77">
            <v>492</v>
          </cell>
          <cell r="G77">
            <v>458</v>
          </cell>
          <cell r="H77">
            <v>526</v>
          </cell>
        </row>
        <row r="78">
          <cell r="D78" t="str">
            <v>AT - IT - konsultandid</v>
          </cell>
          <cell r="E78">
            <v>1</v>
          </cell>
          <cell r="F78">
            <v>212</v>
          </cell>
          <cell r="G78">
            <v>198</v>
          </cell>
          <cell r="H78">
            <v>227</v>
          </cell>
        </row>
        <row r="79">
          <cell r="D79" t="str">
            <v>AT - IT - konsultandid</v>
          </cell>
          <cell r="E79">
            <v>2</v>
          </cell>
          <cell r="F79">
            <v>281</v>
          </cell>
          <cell r="G79">
            <v>262</v>
          </cell>
          <cell r="H79">
            <v>300</v>
          </cell>
        </row>
        <row r="80">
          <cell r="D80" t="str">
            <v>AT - IT - konsultandid</v>
          </cell>
          <cell r="E80">
            <v>3</v>
          </cell>
          <cell r="F80">
            <v>427</v>
          </cell>
          <cell r="G80">
            <v>398</v>
          </cell>
          <cell r="H80">
            <v>457</v>
          </cell>
        </row>
        <row r="81">
          <cell r="D81" t="str">
            <v>AT - IT - projektijuhtimine</v>
          </cell>
          <cell r="E81">
            <v>1</v>
          </cell>
          <cell r="F81">
            <v>212</v>
          </cell>
          <cell r="G81">
            <v>198</v>
          </cell>
          <cell r="H81">
            <v>227</v>
          </cell>
        </row>
        <row r="82">
          <cell r="D82" t="str">
            <v>AT - IT - projektijuhtimine</v>
          </cell>
          <cell r="E82">
            <v>2</v>
          </cell>
          <cell r="F82">
            <v>281</v>
          </cell>
          <cell r="G82">
            <v>262</v>
          </cell>
          <cell r="H82">
            <v>300</v>
          </cell>
        </row>
        <row r="83">
          <cell r="D83" t="str">
            <v>AT - IT - projektijuhtimine</v>
          </cell>
          <cell r="E83">
            <v>3</v>
          </cell>
          <cell r="F83">
            <v>371</v>
          </cell>
          <cell r="G83">
            <v>346</v>
          </cell>
          <cell r="H83">
            <v>397</v>
          </cell>
        </row>
        <row r="84">
          <cell r="D84" t="str">
            <v>AT - IT - süsteemiadministratsioon</v>
          </cell>
          <cell r="E84">
            <v>1</v>
          </cell>
          <cell r="F84">
            <v>139</v>
          </cell>
          <cell r="G84">
            <v>130</v>
          </cell>
          <cell r="H84">
            <v>149</v>
          </cell>
        </row>
        <row r="85">
          <cell r="D85" t="str">
            <v>AT - IT - süsteemiadministratsioon</v>
          </cell>
          <cell r="E85">
            <v>2</v>
          </cell>
          <cell r="F85">
            <v>212</v>
          </cell>
          <cell r="G85">
            <v>198</v>
          </cell>
          <cell r="H85">
            <v>227</v>
          </cell>
        </row>
        <row r="86">
          <cell r="D86" t="str">
            <v>AT - IT - süsteemiadministratsioon</v>
          </cell>
          <cell r="E86">
            <v>3</v>
          </cell>
          <cell r="F86">
            <v>281</v>
          </cell>
          <cell r="G86">
            <v>262</v>
          </cell>
          <cell r="H86">
            <v>300</v>
          </cell>
        </row>
        <row r="87">
          <cell r="D87" t="str">
            <v>AT - IT - süsteemiadministratsioon</v>
          </cell>
          <cell r="E87">
            <v>4</v>
          </cell>
          <cell r="F87">
            <v>427</v>
          </cell>
          <cell r="G87">
            <v>398</v>
          </cell>
          <cell r="H87">
            <v>457</v>
          </cell>
        </row>
        <row r="88">
          <cell r="D88" t="str">
            <v>AT - IT - süsteemianalüüs</v>
          </cell>
          <cell r="E88">
            <v>1</v>
          </cell>
          <cell r="F88">
            <v>160</v>
          </cell>
          <cell r="G88">
            <v>150</v>
          </cell>
          <cell r="H88">
            <v>171</v>
          </cell>
        </row>
        <row r="89">
          <cell r="D89" t="str">
            <v>AT - IT - süsteemianalüüs</v>
          </cell>
          <cell r="E89">
            <v>2</v>
          </cell>
          <cell r="F89">
            <v>244</v>
          </cell>
          <cell r="G89">
            <v>228</v>
          </cell>
          <cell r="H89">
            <v>261</v>
          </cell>
        </row>
        <row r="90">
          <cell r="D90" t="str">
            <v>AT - IT - süsteemianalüüs</v>
          </cell>
          <cell r="E90">
            <v>3</v>
          </cell>
          <cell r="F90">
            <v>323</v>
          </cell>
          <cell r="G90">
            <v>301</v>
          </cell>
          <cell r="H90">
            <v>345</v>
          </cell>
        </row>
        <row r="91">
          <cell r="D91" t="str">
            <v>AT - IT - süsteemianalüüs</v>
          </cell>
          <cell r="E91">
            <v>4</v>
          </cell>
          <cell r="F91">
            <v>492</v>
          </cell>
          <cell r="G91">
            <v>458</v>
          </cell>
          <cell r="H91">
            <v>526</v>
          </cell>
        </row>
        <row r="92">
          <cell r="D92" t="str">
            <v>AT - IT - süsteemiarhitektuur</v>
          </cell>
          <cell r="E92">
            <v>1</v>
          </cell>
          <cell r="F92">
            <v>323</v>
          </cell>
          <cell r="G92">
            <v>301</v>
          </cell>
          <cell r="H92">
            <v>345</v>
          </cell>
        </row>
        <row r="93">
          <cell r="D93" t="str">
            <v>AT - IT - süsteemiarhitektuur</v>
          </cell>
          <cell r="E93">
            <v>2</v>
          </cell>
          <cell r="F93">
            <v>427</v>
          </cell>
          <cell r="G93">
            <v>398</v>
          </cell>
          <cell r="H93">
            <v>457</v>
          </cell>
        </row>
        <row r="94">
          <cell r="D94" t="str">
            <v>AT - IT - süsteemiarhitektuur</v>
          </cell>
          <cell r="E94">
            <v>3</v>
          </cell>
          <cell r="F94">
            <v>566</v>
          </cell>
          <cell r="G94">
            <v>527</v>
          </cell>
          <cell r="H94">
            <v>605</v>
          </cell>
        </row>
        <row r="95">
          <cell r="D95" t="str">
            <v>AT - IT - tarkvara programmeerimine</v>
          </cell>
          <cell r="E95">
            <v>1</v>
          </cell>
          <cell r="F95">
            <v>160</v>
          </cell>
          <cell r="G95">
            <v>150</v>
          </cell>
          <cell r="H95">
            <v>171</v>
          </cell>
        </row>
        <row r="96">
          <cell r="D96" t="str">
            <v>AT - IT - tarkvara programmeerimine</v>
          </cell>
          <cell r="E96">
            <v>2</v>
          </cell>
          <cell r="F96">
            <v>212</v>
          </cell>
          <cell r="G96">
            <v>198</v>
          </cell>
          <cell r="H96">
            <v>227</v>
          </cell>
        </row>
        <row r="97">
          <cell r="D97" t="str">
            <v>AT - IT - tarkvara programmeerimine</v>
          </cell>
          <cell r="E97">
            <v>3</v>
          </cell>
          <cell r="F97">
            <v>281</v>
          </cell>
          <cell r="G97">
            <v>262</v>
          </cell>
          <cell r="H97">
            <v>300</v>
          </cell>
        </row>
        <row r="98">
          <cell r="D98" t="str">
            <v>AT - IT - tarkvara programmeerimine</v>
          </cell>
          <cell r="E98">
            <v>4</v>
          </cell>
          <cell r="F98">
            <v>427</v>
          </cell>
          <cell r="G98">
            <v>398</v>
          </cell>
          <cell r="H98">
            <v>457</v>
          </cell>
        </row>
        <row r="99">
          <cell r="D99" t="str">
            <v>AT - IT - teenuste tugi</v>
          </cell>
          <cell r="E99">
            <v>1</v>
          </cell>
          <cell r="F99">
            <v>160</v>
          </cell>
          <cell r="G99">
            <v>150</v>
          </cell>
          <cell r="H99">
            <v>171</v>
          </cell>
        </row>
        <row r="100">
          <cell r="D100" t="str">
            <v>AT - IT - teenuste tugi</v>
          </cell>
          <cell r="E100">
            <v>2</v>
          </cell>
          <cell r="F100">
            <v>212</v>
          </cell>
          <cell r="G100">
            <v>198</v>
          </cell>
          <cell r="H100">
            <v>227</v>
          </cell>
        </row>
        <row r="101">
          <cell r="D101" t="str">
            <v>AT - IT - teenuste tugi</v>
          </cell>
          <cell r="E101">
            <v>3</v>
          </cell>
          <cell r="F101">
            <v>281</v>
          </cell>
          <cell r="G101">
            <v>262</v>
          </cell>
          <cell r="H101">
            <v>300</v>
          </cell>
        </row>
        <row r="102">
          <cell r="D102" t="str">
            <v>AT - IT - testimine</v>
          </cell>
          <cell r="E102">
            <v>1</v>
          </cell>
          <cell r="F102">
            <v>121</v>
          </cell>
          <cell r="G102">
            <v>113</v>
          </cell>
          <cell r="H102">
            <v>129</v>
          </cell>
        </row>
        <row r="103">
          <cell r="D103" t="str">
            <v>AT - IT - testimine</v>
          </cell>
          <cell r="E103">
            <v>2</v>
          </cell>
          <cell r="F103">
            <v>160</v>
          </cell>
          <cell r="G103">
            <v>150</v>
          </cell>
          <cell r="H103">
            <v>171</v>
          </cell>
        </row>
        <row r="104">
          <cell r="D104" t="str">
            <v>AT - IT - testimine</v>
          </cell>
          <cell r="E104">
            <v>3</v>
          </cell>
          <cell r="F104">
            <v>212</v>
          </cell>
          <cell r="G104">
            <v>198</v>
          </cell>
          <cell r="H104">
            <v>227</v>
          </cell>
        </row>
        <row r="105">
          <cell r="D105" t="str">
            <v>AT - IT - testimine</v>
          </cell>
          <cell r="E105">
            <v>4</v>
          </cell>
          <cell r="F105">
            <v>281</v>
          </cell>
          <cell r="G105">
            <v>262</v>
          </cell>
          <cell r="H105">
            <v>300</v>
          </cell>
        </row>
        <row r="106">
          <cell r="D106" t="str">
            <v>AT - Kokad</v>
          </cell>
          <cell r="E106">
            <v>1</v>
          </cell>
          <cell r="F106">
            <v>79</v>
          </cell>
          <cell r="G106">
            <v>74</v>
          </cell>
          <cell r="H106">
            <v>84</v>
          </cell>
        </row>
        <row r="107">
          <cell r="D107" t="str">
            <v>AT - Kokad</v>
          </cell>
          <cell r="E107">
            <v>2</v>
          </cell>
          <cell r="F107">
            <v>105</v>
          </cell>
          <cell r="G107">
            <v>98</v>
          </cell>
          <cell r="H107">
            <v>112</v>
          </cell>
        </row>
        <row r="108">
          <cell r="D108" t="str">
            <v>AT - Kokad</v>
          </cell>
          <cell r="E108">
            <v>3</v>
          </cell>
          <cell r="F108">
            <v>160</v>
          </cell>
          <cell r="G108">
            <v>150</v>
          </cell>
          <cell r="H108">
            <v>171</v>
          </cell>
        </row>
        <row r="109">
          <cell r="D109" t="str">
            <v>AT - Kokad</v>
          </cell>
          <cell r="E109">
            <v>4</v>
          </cell>
          <cell r="F109">
            <v>281</v>
          </cell>
          <cell r="G109">
            <v>262</v>
          </cell>
          <cell r="H109">
            <v>300</v>
          </cell>
        </row>
        <row r="110">
          <cell r="D110" t="str">
            <v>AT - Kommunikatsiooni juhtimine</v>
          </cell>
          <cell r="E110">
            <v>1</v>
          </cell>
          <cell r="F110">
            <v>160</v>
          </cell>
          <cell r="G110">
            <v>150</v>
          </cell>
          <cell r="H110">
            <v>171</v>
          </cell>
        </row>
        <row r="111">
          <cell r="D111" t="str">
            <v>AT - Kommunikatsiooni juhtimine</v>
          </cell>
          <cell r="E111">
            <v>2</v>
          </cell>
          <cell r="F111">
            <v>244</v>
          </cell>
          <cell r="G111">
            <v>228</v>
          </cell>
          <cell r="H111">
            <v>261</v>
          </cell>
        </row>
        <row r="112">
          <cell r="D112" t="str">
            <v>AT - Kommunikatsiooni juhtimine</v>
          </cell>
          <cell r="E112">
            <v>3</v>
          </cell>
          <cell r="F112">
            <v>323</v>
          </cell>
          <cell r="G112">
            <v>301</v>
          </cell>
          <cell r="H112">
            <v>345</v>
          </cell>
        </row>
        <row r="113">
          <cell r="D113" t="str">
            <v>AT - Kommunikatsiooni juhtimine</v>
          </cell>
          <cell r="E113">
            <v>4</v>
          </cell>
          <cell r="F113">
            <v>492</v>
          </cell>
          <cell r="G113">
            <v>458</v>
          </cell>
          <cell r="H113">
            <v>526</v>
          </cell>
        </row>
        <row r="114">
          <cell r="D114" t="str">
            <v>AT - Koostöö korraldamine</v>
          </cell>
          <cell r="E114">
            <v>1</v>
          </cell>
          <cell r="F114">
            <v>160</v>
          </cell>
          <cell r="G114">
            <v>150</v>
          </cell>
          <cell r="H114">
            <v>171</v>
          </cell>
        </row>
        <row r="115">
          <cell r="D115" t="str">
            <v>AT - Koostöö korraldamine</v>
          </cell>
          <cell r="E115">
            <v>2</v>
          </cell>
          <cell r="F115">
            <v>212</v>
          </cell>
          <cell r="G115">
            <v>198</v>
          </cell>
          <cell r="H115">
            <v>227</v>
          </cell>
        </row>
        <row r="116">
          <cell r="D116" t="str">
            <v>AT - Koostöö korraldamine</v>
          </cell>
          <cell r="E116">
            <v>3</v>
          </cell>
          <cell r="F116">
            <v>281</v>
          </cell>
          <cell r="G116">
            <v>262</v>
          </cell>
          <cell r="H116">
            <v>300</v>
          </cell>
        </row>
        <row r="117">
          <cell r="D117" t="str">
            <v>AT - Koostöö korraldamine</v>
          </cell>
          <cell r="E117">
            <v>4</v>
          </cell>
          <cell r="F117">
            <v>427</v>
          </cell>
          <cell r="G117">
            <v>398</v>
          </cell>
          <cell r="H117">
            <v>457</v>
          </cell>
        </row>
        <row r="118">
          <cell r="D118" t="str">
            <v>AT - Korra tagamine</v>
          </cell>
          <cell r="E118">
            <v>1</v>
          </cell>
          <cell r="F118">
            <v>105</v>
          </cell>
          <cell r="G118">
            <v>98</v>
          </cell>
          <cell r="H118">
            <v>112</v>
          </cell>
        </row>
        <row r="119">
          <cell r="D119" t="str">
            <v>AT - Korra tagamine</v>
          </cell>
          <cell r="E119">
            <v>2</v>
          </cell>
          <cell r="F119">
            <v>139</v>
          </cell>
          <cell r="G119">
            <v>130</v>
          </cell>
          <cell r="H119">
            <v>149</v>
          </cell>
        </row>
        <row r="120">
          <cell r="D120" t="str">
            <v>AT - Korra tagamine</v>
          </cell>
          <cell r="E120">
            <v>3</v>
          </cell>
          <cell r="F120">
            <v>184</v>
          </cell>
          <cell r="G120">
            <v>172</v>
          </cell>
          <cell r="H120">
            <v>197</v>
          </cell>
        </row>
        <row r="121">
          <cell r="D121" t="str">
            <v>AT - Korra tagamine</v>
          </cell>
          <cell r="E121">
            <v>4</v>
          </cell>
          <cell r="F121">
            <v>212</v>
          </cell>
          <cell r="G121">
            <v>198</v>
          </cell>
          <cell r="H121">
            <v>227</v>
          </cell>
        </row>
        <row r="122">
          <cell r="D122" t="str">
            <v>AT - Korra tagamine</v>
          </cell>
          <cell r="E122">
            <v>5</v>
          </cell>
          <cell r="F122">
            <v>244</v>
          </cell>
          <cell r="G122">
            <v>228</v>
          </cell>
          <cell r="H122">
            <v>261</v>
          </cell>
        </row>
        <row r="123">
          <cell r="D123" t="str">
            <v>AT - Korra tagamine</v>
          </cell>
          <cell r="E123">
            <v>6</v>
          </cell>
          <cell r="F123">
            <v>323</v>
          </cell>
          <cell r="G123">
            <v>301</v>
          </cell>
          <cell r="H123">
            <v>345</v>
          </cell>
        </row>
        <row r="124">
          <cell r="D124" t="str">
            <v>AT - Korra tagamine</v>
          </cell>
          <cell r="E124">
            <v>7</v>
          </cell>
          <cell r="F124">
            <v>427</v>
          </cell>
          <cell r="G124">
            <v>398</v>
          </cell>
          <cell r="H124">
            <v>457</v>
          </cell>
        </row>
        <row r="125">
          <cell r="D125" t="str">
            <v>AT - Kunstilised tööd</v>
          </cell>
          <cell r="E125">
            <v>1</v>
          </cell>
          <cell r="F125">
            <v>139</v>
          </cell>
          <cell r="G125">
            <v>130</v>
          </cell>
          <cell r="H125">
            <v>149</v>
          </cell>
        </row>
        <row r="126">
          <cell r="D126" t="str">
            <v>AT - Kunstilised tööd</v>
          </cell>
          <cell r="E126">
            <v>2</v>
          </cell>
          <cell r="F126">
            <v>184</v>
          </cell>
          <cell r="G126">
            <v>172</v>
          </cell>
          <cell r="H126">
            <v>197</v>
          </cell>
        </row>
        <row r="127">
          <cell r="D127" t="str">
            <v>AT - Laboritööd</v>
          </cell>
          <cell r="E127">
            <v>1</v>
          </cell>
          <cell r="F127">
            <v>79</v>
          </cell>
          <cell r="G127">
            <v>74</v>
          </cell>
          <cell r="H127">
            <v>84</v>
          </cell>
        </row>
        <row r="128">
          <cell r="D128" t="str">
            <v>AT - Laboritööd</v>
          </cell>
          <cell r="E128">
            <v>2</v>
          </cell>
          <cell r="F128">
            <v>121</v>
          </cell>
          <cell r="G128">
            <v>113</v>
          </cell>
          <cell r="H128">
            <v>129</v>
          </cell>
        </row>
        <row r="129">
          <cell r="D129" t="str">
            <v>AT - Laboritööd</v>
          </cell>
          <cell r="E129">
            <v>3</v>
          </cell>
          <cell r="F129">
            <v>184</v>
          </cell>
          <cell r="G129">
            <v>172</v>
          </cell>
          <cell r="H129">
            <v>197</v>
          </cell>
        </row>
        <row r="130">
          <cell r="D130" t="str">
            <v>AT - Laboritööd</v>
          </cell>
          <cell r="E130">
            <v>4</v>
          </cell>
          <cell r="F130">
            <v>244</v>
          </cell>
          <cell r="G130">
            <v>228</v>
          </cell>
          <cell r="H130">
            <v>261</v>
          </cell>
        </row>
        <row r="131">
          <cell r="D131" t="str">
            <v>AT - Laboritööd</v>
          </cell>
          <cell r="E131">
            <v>5</v>
          </cell>
          <cell r="F131">
            <v>323</v>
          </cell>
          <cell r="G131">
            <v>301</v>
          </cell>
          <cell r="H131">
            <v>345</v>
          </cell>
        </row>
        <row r="132">
          <cell r="D132" t="str">
            <v>AT - Ladu</v>
          </cell>
          <cell r="E132">
            <v>1</v>
          </cell>
          <cell r="F132">
            <v>91</v>
          </cell>
          <cell r="G132">
            <v>85</v>
          </cell>
          <cell r="H132">
            <v>97</v>
          </cell>
        </row>
        <row r="133">
          <cell r="D133" t="str">
            <v>AT - Ladu</v>
          </cell>
          <cell r="E133">
            <v>2</v>
          </cell>
          <cell r="F133">
            <v>139</v>
          </cell>
          <cell r="G133">
            <v>130</v>
          </cell>
          <cell r="H133">
            <v>149</v>
          </cell>
        </row>
        <row r="134">
          <cell r="D134" t="str">
            <v>AT - Ladu</v>
          </cell>
          <cell r="E134">
            <v>3</v>
          </cell>
          <cell r="F134">
            <v>184</v>
          </cell>
          <cell r="G134">
            <v>172</v>
          </cell>
          <cell r="H134">
            <v>197</v>
          </cell>
        </row>
        <row r="135">
          <cell r="D135" t="str">
            <v>AT - Ladu</v>
          </cell>
          <cell r="E135">
            <v>4</v>
          </cell>
          <cell r="F135">
            <v>323</v>
          </cell>
          <cell r="G135">
            <v>301</v>
          </cell>
          <cell r="H135">
            <v>345</v>
          </cell>
        </row>
        <row r="136">
          <cell r="D136" t="str">
            <v>AT - Laevameeskond</v>
          </cell>
          <cell r="E136">
            <v>1</v>
          </cell>
          <cell r="F136">
            <v>91</v>
          </cell>
          <cell r="G136">
            <v>85</v>
          </cell>
          <cell r="H136">
            <v>97</v>
          </cell>
        </row>
        <row r="137">
          <cell r="D137" t="str">
            <v>AT - Laevameeskond</v>
          </cell>
          <cell r="E137">
            <v>2</v>
          </cell>
          <cell r="F137">
            <v>139</v>
          </cell>
          <cell r="G137">
            <v>130</v>
          </cell>
          <cell r="H137">
            <v>149</v>
          </cell>
        </row>
        <row r="138">
          <cell r="D138" t="str">
            <v>AT - Laevameeskond</v>
          </cell>
          <cell r="E138">
            <v>3</v>
          </cell>
          <cell r="F138">
            <v>160</v>
          </cell>
          <cell r="G138">
            <v>150</v>
          </cell>
          <cell r="H138">
            <v>171</v>
          </cell>
        </row>
        <row r="139">
          <cell r="D139" t="str">
            <v>AT - Laevameeskond</v>
          </cell>
          <cell r="E139" t="str">
            <v>4A</v>
          </cell>
          <cell r="F139">
            <v>184</v>
          </cell>
          <cell r="G139">
            <v>172</v>
          </cell>
          <cell r="H139">
            <v>197</v>
          </cell>
        </row>
        <row r="140">
          <cell r="D140" t="str">
            <v>AT - Laevameeskond</v>
          </cell>
          <cell r="E140" t="str">
            <v>4B</v>
          </cell>
          <cell r="F140">
            <v>212</v>
          </cell>
          <cell r="G140">
            <v>198</v>
          </cell>
          <cell r="H140">
            <v>227</v>
          </cell>
        </row>
        <row r="141">
          <cell r="D141" t="str">
            <v>AT - Laevameeskond</v>
          </cell>
          <cell r="E141" t="str">
            <v>4C</v>
          </cell>
          <cell r="F141">
            <v>244</v>
          </cell>
          <cell r="G141">
            <v>228</v>
          </cell>
          <cell r="H141">
            <v>261</v>
          </cell>
        </row>
        <row r="142">
          <cell r="D142" t="str">
            <v>AT - Laevameeskond</v>
          </cell>
          <cell r="E142" t="str">
            <v>5A</v>
          </cell>
          <cell r="F142">
            <v>281</v>
          </cell>
          <cell r="G142">
            <v>262</v>
          </cell>
          <cell r="H142">
            <v>300</v>
          </cell>
        </row>
        <row r="143">
          <cell r="D143" t="str">
            <v>AT - Laevameeskond</v>
          </cell>
          <cell r="E143" t="str">
            <v>5B</v>
          </cell>
          <cell r="F143">
            <v>323</v>
          </cell>
          <cell r="G143">
            <v>301</v>
          </cell>
          <cell r="H143">
            <v>345</v>
          </cell>
        </row>
        <row r="144">
          <cell r="D144" t="str">
            <v>AT - Laevameeskond</v>
          </cell>
          <cell r="E144" t="str">
            <v>5C</v>
          </cell>
          <cell r="F144">
            <v>371</v>
          </cell>
          <cell r="G144">
            <v>346</v>
          </cell>
          <cell r="H144">
            <v>397</v>
          </cell>
        </row>
        <row r="145">
          <cell r="D145" t="str">
            <v>AT - Logistika</v>
          </cell>
          <cell r="E145">
            <v>1</v>
          </cell>
          <cell r="F145">
            <v>121</v>
          </cell>
          <cell r="G145">
            <v>113</v>
          </cell>
          <cell r="H145">
            <v>129</v>
          </cell>
        </row>
        <row r="146">
          <cell r="D146" t="str">
            <v>AT - Logistika</v>
          </cell>
          <cell r="E146">
            <v>2</v>
          </cell>
          <cell r="F146">
            <v>184</v>
          </cell>
          <cell r="G146">
            <v>172</v>
          </cell>
          <cell r="H146">
            <v>197</v>
          </cell>
        </row>
        <row r="147">
          <cell r="D147" t="str">
            <v>AT - Logistika</v>
          </cell>
          <cell r="E147">
            <v>3</v>
          </cell>
          <cell r="F147">
            <v>244</v>
          </cell>
          <cell r="G147">
            <v>228</v>
          </cell>
          <cell r="H147">
            <v>261</v>
          </cell>
        </row>
        <row r="148">
          <cell r="D148" t="str">
            <v>AT - Logistika</v>
          </cell>
          <cell r="E148">
            <v>4</v>
          </cell>
          <cell r="F148">
            <v>371</v>
          </cell>
          <cell r="G148">
            <v>346</v>
          </cell>
          <cell r="H148">
            <v>397</v>
          </cell>
        </row>
        <row r="149">
          <cell r="D149" t="str">
            <v>AT - Logistika</v>
          </cell>
          <cell r="E149">
            <v>5</v>
          </cell>
          <cell r="F149">
            <v>492</v>
          </cell>
          <cell r="G149">
            <v>458</v>
          </cell>
          <cell r="H149">
            <v>526</v>
          </cell>
        </row>
        <row r="150">
          <cell r="D150" t="str">
            <v>AT - Meditsiin</v>
          </cell>
          <cell r="E150">
            <v>1</v>
          </cell>
          <cell r="F150">
            <v>91</v>
          </cell>
          <cell r="G150">
            <v>85</v>
          </cell>
          <cell r="H150">
            <v>97</v>
          </cell>
        </row>
        <row r="151">
          <cell r="D151" t="str">
            <v>AT - Meditsiin</v>
          </cell>
          <cell r="E151">
            <v>2</v>
          </cell>
          <cell r="F151">
            <v>139</v>
          </cell>
          <cell r="G151">
            <v>130</v>
          </cell>
          <cell r="H151">
            <v>149</v>
          </cell>
        </row>
        <row r="152">
          <cell r="D152" t="str">
            <v>AT - Meditsiin</v>
          </cell>
          <cell r="E152">
            <v>3</v>
          </cell>
          <cell r="F152">
            <v>244</v>
          </cell>
          <cell r="G152">
            <v>228</v>
          </cell>
          <cell r="H152">
            <v>261</v>
          </cell>
        </row>
        <row r="153">
          <cell r="D153" t="str">
            <v>AT - Meditsiin</v>
          </cell>
          <cell r="E153">
            <v>4</v>
          </cell>
          <cell r="F153">
            <v>371</v>
          </cell>
          <cell r="G153">
            <v>346</v>
          </cell>
          <cell r="H153">
            <v>397</v>
          </cell>
        </row>
        <row r="154">
          <cell r="D154" t="str">
            <v>AT - Muuseumitööd</v>
          </cell>
          <cell r="E154">
            <v>1</v>
          </cell>
          <cell r="F154">
            <v>212</v>
          </cell>
          <cell r="G154">
            <v>198</v>
          </cell>
          <cell r="H154">
            <v>227</v>
          </cell>
        </row>
        <row r="155">
          <cell r="D155" t="str">
            <v>AT - Muuseumitööd</v>
          </cell>
          <cell r="E155">
            <v>2</v>
          </cell>
          <cell r="F155">
            <v>281</v>
          </cell>
          <cell r="G155">
            <v>262</v>
          </cell>
          <cell r="H155">
            <v>300</v>
          </cell>
        </row>
        <row r="156">
          <cell r="D156" t="str">
            <v>AT - Muuseumitööd</v>
          </cell>
          <cell r="E156">
            <v>3</v>
          </cell>
          <cell r="F156">
            <v>427</v>
          </cell>
          <cell r="G156">
            <v>398</v>
          </cell>
          <cell r="H156">
            <v>457</v>
          </cell>
        </row>
        <row r="157">
          <cell r="D157" t="str">
            <v>AT - Muusikud</v>
          </cell>
          <cell r="E157">
            <v>1</v>
          </cell>
          <cell r="F157">
            <v>160</v>
          </cell>
          <cell r="G157">
            <v>150</v>
          </cell>
          <cell r="H157">
            <v>171</v>
          </cell>
        </row>
        <row r="158">
          <cell r="D158" t="str">
            <v>AT - Muusikud</v>
          </cell>
          <cell r="E158">
            <v>2</v>
          </cell>
          <cell r="F158">
            <v>244</v>
          </cell>
          <cell r="G158">
            <v>228</v>
          </cell>
          <cell r="H158">
            <v>261</v>
          </cell>
        </row>
        <row r="159">
          <cell r="D159" t="str">
            <v>AT - Nõustav ja kontrolliv järelevalve</v>
          </cell>
          <cell r="E159">
            <v>1</v>
          </cell>
          <cell r="F159">
            <v>121</v>
          </cell>
          <cell r="G159">
            <v>113</v>
          </cell>
          <cell r="H159">
            <v>129</v>
          </cell>
        </row>
        <row r="160">
          <cell r="D160" t="str">
            <v>AT - Nõustav ja kontrolliv järelevalve</v>
          </cell>
          <cell r="E160" t="str">
            <v>2A</v>
          </cell>
          <cell r="F160">
            <v>184</v>
          </cell>
          <cell r="G160">
            <v>172</v>
          </cell>
          <cell r="H160">
            <v>197</v>
          </cell>
        </row>
        <row r="161">
          <cell r="D161" t="str">
            <v>AT - Nõustav ja kontrolliv järelevalve</v>
          </cell>
          <cell r="E161" t="str">
            <v>2B</v>
          </cell>
          <cell r="F161">
            <v>212</v>
          </cell>
          <cell r="G161">
            <v>198</v>
          </cell>
          <cell r="H161">
            <v>227</v>
          </cell>
        </row>
        <row r="162">
          <cell r="D162" t="str">
            <v>AT - Nõustav ja kontrolliv järelevalve</v>
          </cell>
          <cell r="E162" t="str">
            <v>3A</v>
          </cell>
          <cell r="F162">
            <v>244</v>
          </cell>
          <cell r="G162">
            <v>228</v>
          </cell>
          <cell r="H162">
            <v>261</v>
          </cell>
        </row>
        <row r="163">
          <cell r="D163" t="str">
            <v>AT - Nõustav ja kontrolliv järelevalve</v>
          </cell>
          <cell r="E163" t="str">
            <v>3B</v>
          </cell>
          <cell r="F163">
            <v>281</v>
          </cell>
          <cell r="G163">
            <v>262</v>
          </cell>
          <cell r="H163">
            <v>300</v>
          </cell>
        </row>
        <row r="164">
          <cell r="D164" t="str">
            <v>AT - Nõustav ja kontrolliv järelevalve</v>
          </cell>
          <cell r="E164">
            <v>4</v>
          </cell>
          <cell r="F164">
            <v>323</v>
          </cell>
          <cell r="G164">
            <v>301</v>
          </cell>
          <cell r="H164">
            <v>345</v>
          </cell>
        </row>
        <row r="165">
          <cell r="D165" t="str">
            <v>AT - Nõustav ja kontrolliv järelevalve</v>
          </cell>
          <cell r="E165">
            <v>5</v>
          </cell>
          <cell r="F165">
            <v>371</v>
          </cell>
          <cell r="G165">
            <v>346</v>
          </cell>
          <cell r="H165">
            <v>397</v>
          </cell>
        </row>
        <row r="166">
          <cell r="D166" t="str">
            <v>AT - Nõustav ja kontrolliv järelevalve</v>
          </cell>
          <cell r="E166">
            <v>6</v>
          </cell>
          <cell r="F166">
            <v>427</v>
          </cell>
          <cell r="G166">
            <v>398</v>
          </cell>
          <cell r="H166">
            <v>457</v>
          </cell>
        </row>
        <row r="167">
          <cell r="D167" t="str">
            <v>AT - Operatiivinfo juhtimine</v>
          </cell>
          <cell r="E167">
            <v>1</v>
          </cell>
          <cell r="F167">
            <v>121</v>
          </cell>
          <cell r="G167">
            <v>113</v>
          </cell>
          <cell r="H167">
            <v>129</v>
          </cell>
        </row>
        <row r="168">
          <cell r="D168" t="str">
            <v>AT - Operatiivinfo juhtimine</v>
          </cell>
          <cell r="E168">
            <v>2</v>
          </cell>
          <cell r="F168">
            <v>160</v>
          </cell>
          <cell r="G168">
            <v>150</v>
          </cell>
          <cell r="H168">
            <v>171</v>
          </cell>
        </row>
        <row r="169">
          <cell r="D169" t="str">
            <v>AT - Operatiivinfo juhtimine</v>
          </cell>
          <cell r="E169" t="str">
            <v>3A</v>
          </cell>
          <cell r="F169">
            <v>244</v>
          </cell>
          <cell r="G169">
            <v>228</v>
          </cell>
          <cell r="H169">
            <v>261</v>
          </cell>
        </row>
        <row r="170">
          <cell r="D170" t="str">
            <v>AT - Operatiivinfo juhtimine</v>
          </cell>
          <cell r="E170" t="str">
            <v>3B</v>
          </cell>
          <cell r="F170">
            <v>244</v>
          </cell>
          <cell r="G170">
            <v>228</v>
          </cell>
          <cell r="H170">
            <v>261</v>
          </cell>
        </row>
        <row r="171">
          <cell r="D171" t="str">
            <v>AT - Operatiivinfo juhtimine</v>
          </cell>
          <cell r="E171">
            <v>4</v>
          </cell>
          <cell r="F171">
            <v>323</v>
          </cell>
          <cell r="G171">
            <v>301</v>
          </cell>
          <cell r="H171">
            <v>345</v>
          </cell>
        </row>
        <row r="172">
          <cell r="D172" t="str">
            <v>AT - Operatiivinfo juhtimine</v>
          </cell>
          <cell r="E172">
            <v>5</v>
          </cell>
          <cell r="F172">
            <v>492</v>
          </cell>
          <cell r="G172">
            <v>458</v>
          </cell>
          <cell r="H172">
            <v>526</v>
          </cell>
        </row>
        <row r="173">
          <cell r="D173" t="str">
            <v>AT - Organisatsiooni protsessid (tegevustõhusus ja kvaliteet)</v>
          </cell>
          <cell r="E173">
            <v>1</v>
          </cell>
          <cell r="F173">
            <v>139</v>
          </cell>
          <cell r="G173">
            <v>130</v>
          </cell>
          <cell r="H173">
            <v>149</v>
          </cell>
        </row>
        <row r="174">
          <cell r="D174" t="str">
            <v>AT - Organisatsiooni protsessid (tegevustõhusus ja kvaliteet)</v>
          </cell>
          <cell r="E174">
            <v>2</v>
          </cell>
          <cell r="F174">
            <v>184</v>
          </cell>
          <cell r="G174">
            <v>172</v>
          </cell>
          <cell r="H174">
            <v>197</v>
          </cell>
        </row>
        <row r="175">
          <cell r="D175" t="str">
            <v>AT - Organisatsiooni protsessid (tegevustõhusus ja kvaliteet)</v>
          </cell>
          <cell r="E175">
            <v>3</v>
          </cell>
          <cell r="F175">
            <v>244</v>
          </cell>
          <cell r="G175">
            <v>228</v>
          </cell>
          <cell r="H175">
            <v>261</v>
          </cell>
        </row>
        <row r="176">
          <cell r="D176" t="str">
            <v>AT - Organisatsiooni protsessid (tegevustõhusus ja kvaliteet)</v>
          </cell>
          <cell r="E176">
            <v>4</v>
          </cell>
          <cell r="F176">
            <v>323</v>
          </cell>
          <cell r="G176">
            <v>301</v>
          </cell>
          <cell r="H176">
            <v>345</v>
          </cell>
        </row>
        <row r="177">
          <cell r="D177" t="str">
            <v>AT - Organisatsiooni protsessid (tegevustõhusus ja kvaliteet)</v>
          </cell>
          <cell r="E177">
            <v>5</v>
          </cell>
          <cell r="F177">
            <v>427</v>
          </cell>
          <cell r="G177">
            <v>398</v>
          </cell>
          <cell r="H177">
            <v>457</v>
          </cell>
        </row>
        <row r="178">
          <cell r="D178" t="str">
            <v>AT - Oskustööd</v>
          </cell>
          <cell r="E178">
            <v>1</v>
          </cell>
          <cell r="F178">
            <v>105</v>
          </cell>
          <cell r="G178">
            <v>98</v>
          </cell>
          <cell r="H178">
            <v>112</v>
          </cell>
        </row>
        <row r="179">
          <cell r="D179" t="str">
            <v>AT - Oskustööd</v>
          </cell>
          <cell r="E179">
            <v>2</v>
          </cell>
          <cell r="F179">
            <v>139</v>
          </cell>
          <cell r="G179">
            <v>130</v>
          </cell>
          <cell r="H179">
            <v>149</v>
          </cell>
        </row>
        <row r="180">
          <cell r="D180" t="str">
            <v>AT - Oskustööd</v>
          </cell>
          <cell r="E180">
            <v>3</v>
          </cell>
          <cell r="F180">
            <v>184</v>
          </cell>
          <cell r="G180">
            <v>172</v>
          </cell>
          <cell r="H180">
            <v>197</v>
          </cell>
        </row>
        <row r="181">
          <cell r="D181" t="str">
            <v>AT - Oskustööd</v>
          </cell>
          <cell r="E181">
            <v>4</v>
          </cell>
          <cell r="F181">
            <v>212</v>
          </cell>
          <cell r="G181">
            <v>198</v>
          </cell>
          <cell r="H181">
            <v>227</v>
          </cell>
        </row>
        <row r="182">
          <cell r="D182" t="str">
            <v>AT - Personalijuhtimine</v>
          </cell>
          <cell r="E182">
            <v>1</v>
          </cell>
          <cell r="F182">
            <v>121</v>
          </cell>
          <cell r="G182">
            <v>113</v>
          </cell>
          <cell r="H182">
            <v>129</v>
          </cell>
        </row>
        <row r="183">
          <cell r="D183" t="str">
            <v>AT - Personalijuhtimine</v>
          </cell>
          <cell r="E183">
            <v>2</v>
          </cell>
          <cell r="F183">
            <v>184</v>
          </cell>
          <cell r="G183">
            <v>172</v>
          </cell>
          <cell r="H183">
            <v>197</v>
          </cell>
        </row>
        <row r="184">
          <cell r="D184" t="str">
            <v>AT - Personalijuhtimine</v>
          </cell>
          <cell r="E184">
            <v>3</v>
          </cell>
          <cell r="F184">
            <v>244</v>
          </cell>
          <cell r="G184">
            <v>228</v>
          </cell>
          <cell r="H184">
            <v>261</v>
          </cell>
        </row>
        <row r="185">
          <cell r="D185" t="str">
            <v>AT - Personalijuhtimine</v>
          </cell>
          <cell r="E185">
            <v>4</v>
          </cell>
          <cell r="F185">
            <v>323</v>
          </cell>
          <cell r="G185">
            <v>301</v>
          </cell>
          <cell r="H185">
            <v>345</v>
          </cell>
        </row>
        <row r="186">
          <cell r="D186" t="str">
            <v>AT - Personalijuhtimine</v>
          </cell>
          <cell r="E186">
            <v>5</v>
          </cell>
          <cell r="F186">
            <v>427</v>
          </cell>
          <cell r="G186">
            <v>398</v>
          </cell>
          <cell r="H186">
            <v>457</v>
          </cell>
        </row>
        <row r="187">
          <cell r="D187" t="str">
            <v>AT - Personalijuhtimine</v>
          </cell>
          <cell r="E187">
            <v>6</v>
          </cell>
          <cell r="F187">
            <v>492</v>
          </cell>
          <cell r="G187">
            <v>458</v>
          </cell>
          <cell r="H187">
            <v>526</v>
          </cell>
        </row>
        <row r="188">
          <cell r="D188" t="str">
            <v>AT - Piloodid</v>
          </cell>
          <cell r="E188">
            <v>1</v>
          </cell>
          <cell r="F188">
            <v>212</v>
          </cell>
          <cell r="G188">
            <v>198</v>
          </cell>
          <cell r="H188">
            <v>227</v>
          </cell>
        </row>
        <row r="189">
          <cell r="D189" t="str">
            <v>AT - Piloodid</v>
          </cell>
          <cell r="E189">
            <v>2</v>
          </cell>
          <cell r="F189">
            <v>281</v>
          </cell>
          <cell r="G189">
            <v>262</v>
          </cell>
          <cell r="H189">
            <v>300</v>
          </cell>
        </row>
        <row r="190">
          <cell r="D190" t="str">
            <v>AT - Poliitika rakendamine</v>
          </cell>
          <cell r="E190">
            <v>1</v>
          </cell>
          <cell r="F190">
            <v>160</v>
          </cell>
          <cell r="G190">
            <v>150</v>
          </cell>
          <cell r="H190">
            <v>171</v>
          </cell>
        </row>
        <row r="191">
          <cell r="D191" t="str">
            <v>AT - Poliitika rakendamine</v>
          </cell>
          <cell r="E191">
            <v>2</v>
          </cell>
          <cell r="F191">
            <v>212</v>
          </cell>
          <cell r="G191">
            <v>198</v>
          </cell>
          <cell r="H191">
            <v>227</v>
          </cell>
        </row>
        <row r="192">
          <cell r="D192" t="str">
            <v>AT - Poliitika rakendamine</v>
          </cell>
          <cell r="E192">
            <v>3</v>
          </cell>
          <cell r="F192">
            <v>281</v>
          </cell>
          <cell r="G192">
            <v>262</v>
          </cell>
          <cell r="H192">
            <v>300</v>
          </cell>
        </row>
        <row r="193">
          <cell r="D193" t="str">
            <v>AT - Poliitika rakendamine</v>
          </cell>
          <cell r="E193">
            <v>4</v>
          </cell>
          <cell r="F193">
            <v>323</v>
          </cell>
          <cell r="G193">
            <v>301</v>
          </cell>
          <cell r="H193">
            <v>345</v>
          </cell>
        </row>
        <row r="194">
          <cell r="D194" t="str">
            <v>AT - Poliitika rakendamine</v>
          </cell>
          <cell r="E194">
            <v>5</v>
          </cell>
          <cell r="F194">
            <v>427</v>
          </cell>
          <cell r="G194">
            <v>398</v>
          </cell>
          <cell r="H194">
            <v>457</v>
          </cell>
        </row>
        <row r="195">
          <cell r="D195" t="str">
            <v>AT - Poliitika rakendamine</v>
          </cell>
          <cell r="E195">
            <v>6</v>
          </cell>
          <cell r="F195">
            <v>492</v>
          </cell>
          <cell r="G195">
            <v>458</v>
          </cell>
          <cell r="H195">
            <v>526</v>
          </cell>
        </row>
        <row r="196">
          <cell r="D196" t="str">
            <v>AT - Poliitika rakendamine</v>
          </cell>
          <cell r="E196">
            <v>7</v>
          </cell>
          <cell r="F196">
            <v>566</v>
          </cell>
          <cell r="G196">
            <v>527</v>
          </cell>
          <cell r="H196">
            <v>605</v>
          </cell>
        </row>
        <row r="197">
          <cell r="D197" t="str">
            <v>AT - Projektijuhtimine</v>
          </cell>
          <cell r="E197">
            <v>1</v>
          </cell>
          <cell r="F197">
            <v>160</v>
          </cell>
          <cell r="G197">
            <v>150</v>
          </cell>
          <cell r="H197">
            <v>171</v>
          </cell>
        </row>
        <row r="198">
          <cell r="D198" t="str">
            <v>AT - Projektijuhtimine</v>
          </cell>
          <cell r="E198">
            <v>2</v>
          </cell>
          <cell r="F198">
            <v>212</v>
          </cell>
          <cell r="G198">
            <v>198</v>
          </cell>
          <cell r="H198">
            <v>227</v>
          </cell>
        </row>
        <row r="199">
          <cell r="D199" t="str">
            <v>AT - Projektijuhtimine</v>
          </cell>
          <cell r="E199">
            <v>3</v>
          </cell>
          <cell r="F199">
            <v>323</v>
          </cell>
          <cell r="G199">
            <v>301</v>
          </cell>
          <cell r="H199">
            <v>345</v>
          </cell>
        </row>
        <row r="200">
          <cell r="D200" t="str">
            <v>AT - Projektijuhtimine</v>
          </cell>
          <cell r="E200">
            <v>4</v>
          </cell>
          <cell r="F200">
            <v>427</v>
          </cell>
          <cell r="G200">
            <v>398</v>
          </cell>
          <cell r="H200">
            <v>457</v>
          </cell>
        </row>
        <row r="201">
          <cell r="D201" t="str">
            <v>AT - Päästetööd</v>
          </cell>
          <cell r="E201">
            <v>1</v>
          </cell>
          <cell r="F201">
            <v>139</v>
          </cell>
          <cell r="G201">
            <v>130</v>
          </cell>
          <cell r="H201">
            <v>149</v>
          </cell>
        </row>
        <row r="202">
          <cell r="D202" t="str">
            <v>AT - Päästetööd</v>
          </cell>
          <cell r="E202">
            <v>2</v>
          </cell>
          <cell r="F202">
            <v>184</v>
          </cell>
          <cell r="G202">
            <v>172</v>
          </cell>
          <cell r="H202">
            <v>197</v>
          </cell>
        </row>
        <row r="203">
          <cell r="D203" t="str">
            <v>AT - Päästetööd</v>
          </cell>
          <cell r="E203">
            <v>3</v>
          </cell>
          <cell r="F203">
            <v>212</v>
          </cell>
          <cell r="G203">
            <v>198</v>
          </cell>
          <cell r="H203">
            <v>227</v>
          </cell>
        </row>
        <row r="204">
          <cell r="D204" t="str">
            <v>AT - Päästetööd</v>
          </cell>
          <cell r="E204">
            <v>4</v>
          </cell>
          <cell r="F204">
            <v>244</v>
          </cell>
          <cell r="G204">
            <v>228</v>
          </cell>
          <cell r="H204">
            <v>261</v>
          </cell>
        </row>
        <row r="205">
          <cell r="D205" t="str">
            <v>AT - Päästetööd</v>
          </cell>
          <cell r="E205">
            <v>5</v>
          </cell>
          <cell r="F205">
            <v>323</v>
          </cell>
          <cell r="G205">
            <v>301</v>
          </cell>
          <cell r="H205">
            <v>345</v>
          </cell>
        </row>
        <row r="206">
          <cell r="D206" t="str">
            <v>AT - Päästetööd</v>
          </cell>
          <cell r="E206">
            <v>6</v>
          </cell>
          <cell r="F206">
            <v>427</v>
          </cell>
          <cell r="G206">
            <v>398</v>
          </cell>
          <cell r="H206">
            <v>457</v>
          </cell>
        </row>
        <row r="207">
          <cell r="D207" t="str">
            <v>AT - Raamatukogu</v>
          </cell>
          <cell r="E207">
            <v>1</v>
          </cell>
          <cell r="F207">
            <v>121</v>
          </cell>
          <cell r="G207">
            <v>113</v>
          </cell>
          <cell r="H207">
            <v>129</v>
          </cell>
        </row>
        <row r="208">
          <cell r="D208" t="str">
            <v>AT - Raamatukogu</v>
          </cell>
          <cell r="E208">
            <v>2</v>
          </cell>
          <cell r="F208">
            <v>184</v>
          </cell>
          <cell r="G208">
            <v>172</v>
          </cell>
          <cell r="H208">
            <v>197</v>
          </cell>
        </row>
        <row r="209">
          <cell r="D209" t="str">
            <v>AT - Raamatukogu</v>
          </cell>
          <cell r="E209">
            <v>3</v>
          </cell>
          <cell r="F209">
            <v>244</v>
          </cell>
          <cell r="G209">
            <v>228</v>
          </cell>
          <cell r="H209">
            <v>261</v>
          </cell>
        </row>
        <row r="210">
          <cell r="D210" t="str">
            <v>AT - Raamatukogu</v>
          </cell>
          <cell r="E210">
            <v>4</v>
          </cell>
          <cell r="F210">
            <v>427</v>
          </cell>
          <cell r="G210">
            <v>398</v>
          </cell>
          <cell r="H210">
            <v>457</v>
          </cell>
        </row>
        <row r="211">
          <cell r="D211" t="str">
            <v>AT - Raamatupidamine</v>
          </cell>
          <cell r="E211">
            <v>1</v>
          </cell>
          <cell r="F211">
            <v>105</v>
          </cell>
          <cell r="G211">
            <v>98</v>
          </cell>
          <cell r="H211">
            <v>112</v>
          </cell>
        </row>
        <row r="212">
          <cell r="D212" t="str">
            <v>AT - Raamatupidamine</v>
          </cell>
          <cell r="E212">
            <v>2</v>
          </cell>
          <cell r="F212">
            <v>184</v>
          </cell>
          <cell r="G212">
            <v>172</v>
          </cell>
          <cell r="H212">
            <v>197</v>
          </cell>
        </row>
        <row r="213">
          <cell r="D213" t="str">
            <v>AT - Raamatupidamine</v>
          </cell>
          <cell r="E213">
            <v>3</v>
          </cell>
          <cell r="F213">
            <v>244</v>
          </cell>
          <cell r="G213">
            <v>228</v>
          </cell>
          <cell r="H213">
            <v>261</v>
          </cell>
        </row>
        <row r="214">
          <cell r="D214" t="str">
            <v>AT - Raamatupidamine</v>
          </cell>
          <cell r="E214">
            <v>4</v>
          </cell>
          <cell r="F214">
            <v>371</v>
          </cell>
          <cell r="G214">
            <v>346</v>
          </cell>
          <cell r="H214">
            <v>397</v>
          </cell>
        </row>
        <row r="215">
          <cell r="D215" t="str">
            <v>AT - Raamatupidamine</v>
          </cell>
          <cell r="E215">
            <v>5</v>
          </cell>
          <cell r="F215">
            <v>492</v>
          </cell>
          <cell r="G215">
            <v>458</v>
          </cell>
          <cell r="H215">
            <v>526</v>
          </cell>
        </row>
        <row r="216">
          <cell r="D216" t="str">
            <v>AT - Registripidamine</v>
          </cell>
          <cell r="E216">
            <v>1</v>
          </cell>
          <cell r="F216">
            <v>121</v>
          </cell>
          <cell r="G216">
            <v>113</v>
          </cell>
          <cell r="H216">
            <v>129</v>
          </cell>
        </row>
        <row r="217">
          <cell r="D217" t="str">
            <v>AT - Registripidamine</v>
          </cell>
          <cell r="E217">
            <v>2</v>
          </cell>
          <cell r="F217">
            <v>184</v>
          </cell>
          <cell r="G217">
            <v>172</v>
          </cell>
          <cell r="H217">
            <v>197</v>
          </cell>
        </row>
        <row r="218">
          <cell r="D218" t="str">
            <v>AT - Registripidamine</v>
          </cell>
          <cell r="E218">
            <v>3</v>
          </cell>
          <cell r="F218">
            <v>212</v>
          </cell>
          <cell r="G218">
            <v>198</v>
          </cell>
          <cell r="H218">
            <v>227</v>
          </cell>
        </row>
        <row r="219">
          <cell r="D219" t="str">
            <v>AT - Registripidamine</v>
          </cell>
          <cell r="E219">
            <v>4</v>
          </cell>
          <cell r="F219">
            <v>281</v>
          </cell>
          <cell r="G219">
            <v>262</v>
          </cell>
          <cell r="H219">
            <v>300</v>
          </cell>
        </row>
        <row r="220">
          <cell r="D220" t="str">
            <v>AT - Registripidamine</v>
          </cell>
          <cell r="E220">
            <v>5</v>
          </cell>
          <cell r="F220">
            <v>427</v>
          </cell>
          <cell r="G220">
            <v>398</v>
          </cell>
          <cell r="H220">
            <v>457</v>
          </cell>
        </row>
        <row r="221">
          <cell r="D221" t="str">
            <v>AT - Riigihange</v>
          </cell>
          <cell r="E221">
            <v>1</v>
          </cell>
          <cell r="F221">
            <v>121</v>
          </cell>
          <cell r="G221">
            <v>113</v>
          </cell>
          <cell r="H221">
            <v>129</v>
          </cell>
        </row>
        <row r="222">
          <cell r="D222" t="str">
            <v>AT - Riigihange</v>
          </cell>
          <cell r="E222">
            <v>2</v>
          </cell>
          <cell r="F222">
            <v>212</v>
          </cell>
          <cell r="G222">
            <v>198</v>
          </cell>
          <cell r="H222">
            <v>227</v>
          </cell>
        </row>
        <row r="223">
          <cell r="D223" t="str">
            <v>AT - Riigihange</v>
          </cell>
          <cell r="E223">
            <v>3</v>
          </cell>
          <cell r="F223">
            <v>281</v>
          </cell>
          <cell r="G223">
            <v>262</v>
          </cell>
          <cell r="H223">
            <v>300</v>
          </cell>
        </row>
        <row r="224">
          <cell r="D224" t="str">
            <v>AT - Riigihange</v>
          </cell>
          <cell r="E224" t="str">
            <v>4A</v>
          </cell>
          <cell r="F224">
            <v>323</v>
          </cell>
          <cell r="G224">
            <v>301</v>
          </cell>
          <cell r="H224">
            <v>345</v>
          </cell>
        </row>
        <row r="225">
          <cell r="D225" t="str">
            <v>AT - Riigihange</v>
          </cell>
          <cell r="E225" t="str">
            <v>4B</v>
          </cell>
          <cell r="F225">
            <v>323</v>
          </cell>
          <cell r="G225">
            <v>301</v>
          </cell>
          <cell r="H225">
            <v>345</v>
          </cell>
        </row>
        <row r="226">
          <cell r="D226" t="str">
            <v>AT - Riigihange</v>
          </cell>
          <cell r="E226">
            <v>5</v>
          </cell>
          <cell r="F226">
            <v>427</v>
          </cell>
          <cell r="G226">
            <v>398</v>
          </cell>
          <cell r="H226">
            <v>457</v>
          </cell>
        </row>
        <row r="227">
          <cell r="D227" t="str">
            <v>AT - Riigikaitse</v>
          </cell>
          <cell r="E227" t="str">
            <v>1A</v>
          </cell>
          <cell r="F227">
            <v>105</v>
          </cell>
          <cell r="G227">
            <v>98</v>
          </cell>
          <cell r="H227">
            <v>112</v>
          </cell>
        </row>
        <row r="228">
          <cell r="D228" t="str">
            <v>AT - Riigikaitse</v>
          </cell>
          <cell r="E228" t="str">
            <v>1B</v>
          </cell>
          <cell r="F228">
            <v>121</v>
          </cell>
          <cell r="G228">
            <v>113</v>
          </cell>
          <cell r="H228">
            <v>129</v>
          </cell>
        </row>
        <row r="229">
          <cell r="D229" t="str">
            <v>AT - Riigikaitse</v>
          </cell>
          <cell r="E229">
            <v>2</v>
          </cell>
          <cell r="F229">
            <v>139</v>
          </cell>
          <cell r="G229">
            <v>130</v>
          </cell>
          <cell r="H229">
            <v>149</v>
          </cell>
        </row>
        <row r="230">
          <cell r="D230" t="str">
            <v>AT - Riigikaitse</v>
          </cell>
          <cell r="E230" t="str">
            <v>3A</v>
          </cell>
          <cell r="F230">
            <v>184</v>
          </cell>
          <cell r="G230">
            <v>172</v>
          </cell>
          <cell r="H230">
            <v>197</v>
          </cell>
        </row>
        <row r="231">
          <cell r="D231" t="str">
            <v>AT - Riigikaitse</v>
          </cell>
          <cell r="E231" t="str">
            <v>3B</v>
          </cell>
          <cell r="F231">
            <v>212</v>
          </cell>
          <cell r="G231">
            <v>198</v>
          </cell>
          <cell r="H231">
            <v>227</v>
          </cell>
        </row>
        <row r="232">
          <cell r="D232" t="str">
            <v>AT - Riigikaitse</v>
          </cell>
          <cell r="E232">
            <v>4</v>
          </cell>
          <cell r="F232">
            <v>281</v>
          </cell>
          <cell r="G232">
            <v>262</v>
          </cell>
          <cell r="H232">
            <v>300</v>
          </cell>
        </row>
        <row r="233">
          <cell r="D233" t="str">
            <v>AT - Riigikaitse</v>
          </cell>
          <cell r="E233" t="str">
            <v>5A</v>
          </cell>
          <cell r="F233">
            <v>371</v>
          </cell>
          <cell r="G233">
            <v>346</v>
          </cell>
          <cell r="H233">
            <v>397</v>
          </cell>
        </row>
        <row r="234">
          <cell r="D234" t="str">
            <v>AT - Riigikaitse</v>
          </cell>
          <cell r="E234" t="str">
            <v>5B</v>
          </cell>
          <cell r="F234">
            <v>492</v>
          </cell>
          <cell r="G234">
            <v>458</v>
          </cell>
          <cell r="H234">
            <v>526</v>
          </cell>
        </row>
        <row r="235">
          <cell r="D235" t="str">
            <v>AT - Riigikaitse</v>
          </cell>
          <cell r="E235">
            <v>6</v>
          </cell>
          <cell r="F235">
            <v>566</v>
          </cell>
          <cell r="G235">
            <v>527</v>
          </cell>
          <cell r="H235">
            <v>605</v>
          </cell>
        </row>
        <row r="236">
          <cell r="D236" t="str">
            <v>AT - Riigikaitse</v>
          </cell>
          <cell r="E236">
            <v>7</v>
          </cell>
          <cell r="F236">
            <v>651</v>
          </cell>
          <cell r="G236">
            <v>606</v>
          </cell>
          <cell r="H236">
            <v>696</v>
          </cell>
        </row>
        <row r="237">
          <cell r="D237" t="str">
            <v>AT - Riigikaitse</v>
          </cell>
          <cell r="E237">
            <v>8</v>
          </cell>
          <cell r="F237">
            <v>995</v>
          </cell>
          <cell r="G237">
            <v>926</v>
          </cell>
          <cell r="H237">
            <v>1066</v>
          </cell>
        </row>
        <row r="238">
          <cell r="D238" t="str">
            <v>AT - Riigivara haldamine ja sisseost</v>
          </cell>
          <cell r="E238">
            <v>1</v>
          </cell>
          <cell r="F238">
            <v>79</v>
          </cell>
          <cell r="G238">
            <v>74</v>
          </cell>
          <cell r="H238">
            <v>84</v>
          </cell>
        </row>
        <row r="239">
          <cell r="D239" t="str">
            <v>AT - Riigivara haldamine ja sisseost</v>
          </cell>
          <cell r="E239">
            <v>2</v>
          </cell>
          <cell r="F239">
            <v>121</v>
          </cell>
          <cell r="G239">
            <v>113</v>
          </cell>
          <cell r="H239">
            <v>129</v>
          </cell>
        </row>
        <row r="240">
          <cell r="D240" t="str">
            <v>AT - Riigivara haldamine ja sisseost</v>
          </cell>
          <cell r="E240">
            <v>3</v>
          </cell>
          <cell r="F240">
            <v>160</v>
          </cell>
          <cell r="G240">
            <v>150</v>
          </cell>
          <cell r="H240">
            <v>171</v>
          </cell>
        </row>
        <row r="241">
          <cell r="D241" t="str">
            <v>AT - Riigivara haldamine ja sisseost</v>
          </cell>
          <cell r="E241">
            <v>4</v>
          </cell>
          <cell r="F241">
            <v>244</v>
          </cell>
          <cell r="G241">
            <v>228</v>
          </cell>
          <cell r="H241">
            <v>261</v>
          </cell>
        </row>
        <row r="242">
          <cell r="D242" t="str">
            <v>AT - Riigivara haldamine ja sisseost</v>
          </cell>
          <cell r="E242" t="str">
            <v>5A</v>
          </cell>
          <cell r="F242">
            <v>281</v>
          </cell>
          <cell r="G242">
            <v>262</v>
          </cell>
          <cell r="H242">
            <v>300</v>
          </cell>
        </row>
        <row r="243">
          <cell r="D243" t="str">
            <v>AT - Riigivara haldamine ja sisseost</v>
          </cell>
          <cell r="E243" t="str">
            <v>5B</v>
          </cell>
          <cell r="F243">
            <v>281</v>
          </cell>
          <cell r="G243">
            <v>262</v>
          </cell>
          <cell r="H243">
            <v>300</v>
          </cell>
        </row>
        <row r="244">
          <cell r="D244" t="str">
            <v>AT - Riigivara haldamine ja sisseost</v>
          </cell>
          <cell r="E244">
            <v>6</v>
          </cell>
          <cell r="F244">
            <v>492</v>
          </cell>
          <cell r="G244">
            <v>458</v>
          </cell>
          <cell r="H244">
            <v>526</v>
          </cell>
        </row>
        <row r="245">
          <cell r="D245" t="str">
            <v>AT - Sadama kapten</v>
          </cell>
          <cell r="E245">
            <v>1</v>
          </cell>
          <cell r="F245">
            <v>212</v>
          </cell>
          <cell r="G245">
            <v>198</v>
          </cell>
          <cell r="H245">
            <v>227</v>
          </cell>
        </row>
        <row r="246">
          <cell r="D246" t="str">
            <v>AT - Sadama kapten</v>
          </cell>
          <cell r="E246">
            <v>2</v>
          </cell>
          <cell r="F246">
            <v>323</v>
          </cell>
          <cell r="G246">
            <v>301</v>
          </cell>
          <cell r="H246">
            <v>345</v>
          </cell>
        </row>
        <row r="247">
          <cell r="D247" t="str">
            <v>AT - Sekretäritööd</v>
          </cell>
          <cell r="E247">
            <v>1</v>
          </cell>
          <cell r="F247">
            <v>105</v>
          </cell>
          <cell r="G247">
            <v>98</v>
          </cell>
          <cell r="H247">
            <v>112</v>
          </cell>
        </row>
        <row r="248">
          <cell r="D248" t="str">
            <v>AT - Sekretäritööd</v>
          </cell>
          <cell r="E248">
            <v>2</v>
          </cell>
          <cell r="F248">
            <v>139</v>
          </cell>
          <cell r="G248">
            <v>130</v>
          </cell>
          <cell r="H248">
            <v>149</v>
          </cell>
        </row>
        <row r="249">
          <cell r="D249" t="str">
            <v>AT - Sekretäritööd</v>
          </cell>
          <cell r="E249">
            <v>3</v>
          </cell>
          <cell r="F249">
            <v>184</v>
          </cell>
          <cell r="G249">
            <v>172</v>
          </cell>
          <cell r="H249">
            <v>197</v>
          </cell>
        </row>
        <row r="250">
          <cell r="D250" t="str">
            <v>AT - Sekretäritööd</v>
          </cell>
          <cell r="E250">
            <v>4</v>
          </cell>
          <cell r="F250">
            <v>281</v>
          </cell>
          <cell r="G250">
            <v>262</v>
          </cell>
          <cell r="H250">
            <v>300</v>
          </cell>
        </row>
        <row r="251">
          <cell r="D251" t="str">
            <v>AT - Sisekontroll</v>
          </cell>
          <cell r="E251">
            <v>1</v>
          </cell>
          <cell r="F251">
            <v>139</v>
          </cell>
          <cell r="G251">
            <v>130</v>
          </cell>
          <cell r="H251">
            <v>149</v>
          </cell>
        </row>
        <row r="252">
          <cell r="D252" t="str">
            <v>AT - Sisekontroll</v>
          </cell>
          <cell r="E252">
            <v>2</v>
          </cell>
          <cell r="F252">
            <v>184</v>
          </cell>
          <cell r="G252">
            <v>172</v>
          </cell>
          <cell r="H252">
            <v>197</v>
          </cell>
        </row>
        <row r="253">
          <cell r="D253" t="str">
            <v>AT - Sisekontroll</v>
          </cell>
          <cell r="E253">
            <v>3</v>
          </cell>
          <cell r="F253">
            <v>281</v>
          </cell>
          <cell r="G253">
            <v>262</v>
          </cell>
          <cell r="H253">
            <v>300</v>
          </cell>
        </row>
        <row r="254">
          <cell r="D254" t="str">
            <v>AT - Sisekontroll</v>
          </cell>
          <cell r="E254">
            <v>4</v>
          </cell>
          <cell r="F254">
            <v>427</v>
          </cell>
          <cell r="G254">
            <v>398</v>
          </cell>
          <cell r="H254">
            <v>457</v>
          </cell>
        </row>
        <row r="255">
          <cell r="D255" t="str">
            <v>AT - Sotsiaalhoolekanne</v>
          </cell>
          <cell r="E255" t="str">
            <v>1A</v>
          </cell>
          <cell r="F255">
            <v>212</v>
          </cell>
          <cell r="G255">
            <v>198</v>
          </cell>
          <cell r="H255">
            <v>227</v>
          </cell>
        </row>
        <row r="256">
          <cell r="D256" t="str">
            <v>AT - Sotsiaalhoolekanne</v>
          </cell>
          <cell r="E256" t="str">
            <v>1B</v>
          </cell>
          <cell r="F256">
            <v>212</v>
          </cell>
          <cell r="G256">
            <v>198</v>
          </cell>
          <cell r="H256">
            <v>227</v>
          </cell>
        </row>
        <row r="257">
          <cell r="D257" t="str">
            <v>AT - Sotsiaalhoolekanne</v>
          </cell>
          <cell r="E257" t="str">
            <v>2A</v>
          </cell>
          <cell r="F257">
            <v>281</v>
          </cell>
          <cell r="G257">
            <v>262</v>
          </cell>
          <cell r="H257">
            <v>300</v>
          </cell>
        </row>
        <row r="258">
          <cell r="D258" t="str">
            <v>AT - Sotsiaalhoolekanne</v>
          </cell>
          <cell r="E258" t="str">
            <v>2B</v>
          </cell>
          <cell r="F258">
            <v>281</v>
          </cell>
          <cell r="G258">
            <v>262</v>
          </cell>
          <cell r="H258">
            <v>300</v>
          </cell>
        </row>
        <row r="259">
          <cell r="D259" t="str">
            <v>AT - Sotsiaalhoolekanne</v>
          </cell>
          <cell r="E259" t="str">
            <v>3A</v>
          </cell>
          <cell r="F259">
            <v>371</v>
          </cell>
          <cell r="G259">
            <v>346</v>
          </cell>
          <cell r="H259">
            <v>397</v>
          </cell>
        </row>
        <row r="260">
          <cell r="D260" t="str">
            <v>AT - Sotsiaalhoolekanne</v>
          </cell>
          <cell r="E260" t="str">
            <v>3B</v>
          </cell>
          <cell r="F260">
            <v>371</v>
          </cell>
          <cell r="G260">
            <v>346</v>
          </cell>
          <cell r="H260">
            <v>397</v>
          </cell>
        </row>
        <row r="261">
          <cell r="D261" t="str">
            <v>AT - Sotsiaalhoolekanne</v>
          </cell>
          <cell r="E261">
            <v>4</v>
          </cell>
          <cell r="F261">
            <v>427</v>
          </cell>
          <cell r="G261">
            <v>398</v>
          </cell>
          <cell r="H261">
            <v>457</v>
          </cell>
        </row>
        <row r="262">
          <cell r="D262" t="str">
            <v>AT - Sõidukijuhid</v>
          </cell>
          <cell r="E262">
            <v>1</v>
          </cell>
          <cell r="F262">
            <v>91</v>
          </cell>
          <cell r="G262">
            <v>85</v>
          </cell>
          <cell r="H262">
            <v>97</v>
          </cell>
        </row>
        <row r="263">
          <cell r="D263" t="str">
            <v>AT - Sõidukijuhid</v>
          </cell>
          <cell r="E263">
            <v>2</v>
          </cell>
          <cell r="F263">
            <v>121</v>
          </cell>
          <cell r="G263">
            <v>113</v>
          </cell>
          <cell r="H263">
            <v>129</v>
          </cell>
        </row>
        <row r="264">
          <cell r="D264" t="str">
            <v>AT - Sõidukijuhid</v>
          </cell>
          <cell r="E264">
            <v>3</v>
          </cell>
          <cell r="F264">
            <v>139</v>
          </cell>
          <cell r="G264">
            <v>130</v>
          </cell>
          <cell r="H264">
            <v>149</v>
          </cell>
        </row>
        <row r="265">
          <cell r="D265" t="str">
            <v>AT - Sõidukijuhid</v>
          </cell>
          <cell r="E265">
            <v>4</v>
          </cell>
          <cell r="F265">
            <v>160</v>
          </cell>
          <cell r="G265">
            <v>150</v>
          </cell>
          <cell r="H265">
            <v>171</v>
          </cell>
        </row>
        <row r="266">
          <cell r="D266" t="str">
            <v>AT - Toimetamine ja keeleline korrektuur</v>
          </cell>
          <cell r="E266">
            <v>1</v>
          </cell>
          <cell r="F266">
            <v>160</v>
          </cell>
          <cell r="G266">
            <v>150</v>
          </cell>
          <cell r="H266">
            <v>171</v>
          </cell>
        </row>
        <row r="267">
          <cell r="D267" t="str">
            <v>AT - Toimetamine ja keeleline korrektuur</v>
          </cell>
          <cell r="E267">
            <v>2</v>
          </cell>
          <cell r="F267">
            <v>212</v>
          </cell>
          <cell r="G267">
            <v>198</v>
          </cell>
          <cell r="H267">
            <v>227</v>
          </cell>
        </row>
        <row r="268">
          <cell r="D268" t="str">
            <v>AT - Tõlkimine</v>
          </cell>
          <cell r="E268">
            <v>1</v>
          </cell>
          <cell r="F268">
            <v>160</v>
          </cell>
          <cell r="G268">
            <v>150</v>
          </cell>
          <cell r="H268">
            <v>171</v>
          </cell>
        </row>
        <row r="269">
          <cell r="D269" t="str">
            <v>AT - Tõlkimine</v>
          </cell>
          <cell r="E269">
            <v>2</v>
          </cell>
          <cell r="F269">
            <v>212</v>
          </cell>
          <cell r="G269">
            <v>198</v>
          </cell>
          <cell r="H269">
            <v>227</v>
          </cell>
        </row>
        <row r="270">
          <cell r="D270" t="str">
            <v>AT - Tõlkimine</v>
          </cell>
          <cell r="E270">
            <v>3</v>
          </cell>
          <cell r="F270">
            <v>323</v>
          </cell>
          <cell r="G270">
            <v>301</v>
          </cell>
          <cell r="H270">
            <v>345</v>
          </cell>
        </row>
        <row r="271">
          <cell r="D271" t="str">
            <v>AT - Tõlkimine</v>
          </cell>
          <cell r="E271">
            <v>4</v>
          </cell>
          <cell r="F271">
            <v>371</v>
          </cell>
          <cell r="G271">
            <v>346</v>
          </cell>
          <cell r="H271">
            <v>397</v>
          </cell>
        </row>
        <row r="272">
          <cell r="D272" t="str">
            <v>AT - Uuriv järelevalve</v>
          </cell>
          <cell r="E272">
            <v>1</v>
          </cell>
          <cell r="F272">
            <v>160</v>
          </cell>
          <cell r="G272">
            <v>150</v>
          </cell>
          <cell r="H272">
            <v>171</v>
          </cell>
        </row>
        <row r="273">
          <cell r="D273" t="str">
            <v>AT - Uuriv järelevalve</v>
          </cell>
          <cell r="E273">
            <v>2</v>
          </cell>
          <cell r="F273">
            <v>184</v>
          </cell>
          <cell r="G273">
            <v>172</v>
          </cell>
          <cell r="H273">
            <v>197</v>
          </cell>
        </row>
        <row r="274">
          <cell r="D274" t="str">
            <v>AT - Uuriv järelevalve</v>
          </cell>
          <cell r="E274">
            <v>3</v>
          </cell>
          <cell r="F274">
            <v>244</v>
          </cell>
          <cell r="G274">
            <v>228</v>
          </cell>
          <cell r="H274">
            <v>261</v>
          </cell>
        </row>
        <row r="275">
          <cell r="D275" t="str">
            <v>AT - Uuriv järelevalve</v>
          </cell>
          <cell r="E275">
            <v>4</v>
          </cell>
          <cell r="F275">
            <v>323</v>
          </cell>
          <cell r="G275">
            <v>301</v>
          </cell>
          <cell r="H275">
            <v>345</v>
          </cell>
        </row>
        <row r="276">
          <cell r="D276" t="str">
            <v>AT - Uuriv järelevalve</v>
          </cell>
          <cell r="E276">
            <v>5</v>
          </cell>
          <cell r="F276">
            <v>371</v>
          </cell>
          <cell r="G276">
            <v>346</v>
          </cell>
          <cell r="H276">
            <v>397</v>
          </cell>
        </row>
        <row r="277">
          <cell r="D277" t="str">
            <v>AT - Uuriv järelevalve</v>
          </cell>
          <cell r="E277">
            <v>6</v>
          </cell>
          <cell r="F277">
            <v>492</v>
          </cell>
          <cell r="G277">
            <v>458</v>
          </cell>
          <cell r="H277">
            <v>526</v>
          </cell>
        </row>
        <row r="278">
          <cell r="D278" t="str">
            <v>AT - Võrguväljaannetes teabe avaldamine</v>
          </cell>
          <cell r="E278">
            <v>1</v>
          </cell>
          <cell r="F278">
            <v>121</v>
          </cell>
          <cell r="G278">
            <v>113</v>
          </cell>
          <cell r="H278">
            <v>129</v>
          </cell>
        </row>
        <row r="279">
          <cell r="D279" t="str">
            <v>AT - Võrguväljaannetes teabe avaldamine</v>
          </cell>
          <cell r="E279">
            <v>2</v>
          </cell>
          <cell r="F279">
            <v>184</v>
          </cell>
          <cell r="G279">
            <v>172</v>
          </cell>
          <cell r="H279">
            <v>197</v>
          </cell>
        </row>
        <row r="280">
          <cell r="D280" t="str">
            <v>AT - Võrguväljaannetes teabe avaldamine</v>
          </cell>
          <cell r="E280">
            <v>3</v>
          </cell>
          <cell r="F280">
            <v>212</v>
          </cell>
          <cell r="G280">
            <v>198</v>
          </cell>
          <cell r="H280">
            <v>227</v>
          </cell>
        </row>
        <row r="281">
          <cell r="D281" t="str">
            <v>AT - Võrguväljaannetes teabe avaldamine</v>
          </cell>
          <cell r="E281">
            <v>4</v>
          </cell>
          <cell r="F281">
            <v>281</v>
          </cell>
          <cell r="G281">
            <v>262</v>
          </cell>
          <cell r="H281">
            <v>300</v>
          </cell>
        </row>
        <row r="282">
          <cell r="D282" t="str">
            <v>AT - Õigusemõistmine</v>
          </cell>
          <cell r="E282">
            <v>1</v>
          </cell>
          <cell r="F282">
            <v>139</v>
          </cell>
          <cell r="G282">
            <v>130</v>
          </cell>
          <cell r="H282">
            <v>149</v>
          </cell>
        </row>
        <row r="283">
          <cell r="D283" t="str">
            <v>AT - Õigusemõistmine</v>
          </cell>
          <cell r="E283">
            <v>2</v>
          </cell>
          <cell r="F283">
            <v>160</v>
          </cell>
          <cell r="G283">
            <v>150</v>
          </cell>
          <cell r="H283">
            <v>171</v>
          </cell>
        </row>
        <row r="284">
          <cell r="D284" t="str">
            <v>AT - Õigusemõistmine</v>
          </cell>
          <cell r="E284" t="str">
            <v>3A</v>
          </cell>
          <cell r="F284">
            <v>244</v>
          </cell>
          <cell r="G284">
            <v>228</v>
          </cell>
          <cell r="H284">
            <v>261</v>
          </cell>
        </row>
        <row r="285">
          <cell r="D285" t="str">
            <v>AT - Õigusemõistmine</v>
          </cell>
          <cell r="E285" t="str">
            <v>3B</v>
          </cell>
          <cell r="F285">
            <v>281</v>
          </cell>
          <cell r="G285">
            <v>262</v>
          </cell>
          <cell r="H285">
            <v>300</v>
          </cell>
        </row>
        <row r="286">
          <cell r="D286" t="str">
            <v>AT - Õigusemõistmine</v>
          </cell>
          <cell r="E286" t="str">
            <v>3C</v>
          </cell>
          <cell r="F286">
            <v>323</v>
          </cell>
          <cell r="G286">
            <v>301</v>
          </cell>
          <cell r="H286">
            <v>345</v>
          </cell>
        </row>
        <row r="287">
          <cell r="D287" t="str">
            <v>AT - Õigusemõistmine</v>
          </cell>
          <cell r="E287" t="str">
            <v>4A</v>
          </cell>
          <cell r="F287">
            <v>371</v>
          </cell>
          <cell r="G287">
            <v>346</v>
          </cell>
          <cell r="H287">
            <v>397</v>
          </cell>
        </row>
        <row r="288">
          <cell r="D288" t="str">
            <v>AT - Õigusemõistmine</v>
          </cell>
          <cell r="E288" t="str">
            <v>4B</v>
          </cell>
          <cell r="F288">
            <v>427</v>
          </cell>
          <cell r="G288">
            <v>398</v>
          </cell>
          <cell r="H288">
            <v>457</v>
          </cell>
        </row>
        <row r="289">
          <cell r="D289" t="str">
            <v>AT - Õigusemõistmine</v>
          </cell>
          <cell r="E289">
            <v>5</v>
          </cell>
          <cell r="F289">
            <v>566</v>
          </cell>
          <cell r="G289">
            <v>527</v>
          </cell>
          <cell r="H289">
            <v>605</v>
          </cell>
        </row>
        <row r="290">
          <cell r="D290" t="str">
            <v>AT - Õigusloome</v>
          </cell>
          <cell r="E290">
            <v>1</v>
          </cell>
          <cell r="F290">
            <v>184</v>
          </cell>
          <cell r="G290">
            <v>172</v>
          </cell>
          <cell r="H290">
            <v>197</v>
          </cell>
        </row>
        <row r="291">
          <cell r="D291" t="str">
            <v>AT - Õigusloome</v>
          </cell>
          <cell r="E291">
            <v>2</v>
          </cell>
          <cell r="F291">
            <v>244</v>
          </cell>
          <cell r="G291">
            <v>228</v>
          </cell>
          <cell r="H291">
            <v>261</v>
          </cell>
        </row>
        <row r="292">
          <cell r="D292" t="str">
            <v>AT - Õigusloome</v>
          </cell>
          <cell r="E292">
            <v>3</v>
          </cell>
          <cell r="F292">
            <v>323</v>
          </cell>
          <cell r="G292">
            <v>301</v>
          </cell>
          <cell r="H292">
            <v>345</v>
          </cell>
        </row>
        <row r="293">
          <cell r="D293" t="str">
            <v>AT - Õigusloome</v>
          </cell>
          <cell r="E293">
            <v>4</v>
          </cell>
          <cell r="F293">
            <v>492</v>
          </cell>
          <cell r="G293">
            <v>458</v>
          </cell>
          <cell r="H293">
            <v>526</v>
          </cell>
        </row>
        <row r="294">
          <cell r="D294" t="str">
            <v>AT - Õigusteenused</v>
          </cell>
          <cell r="E294">
            <v>1</v>
          </cell>
          <cell r="F294">
            <v>160</v>
          </cell>
          <cell r="G294">
            <v>150</v>
          </cell>
          <cell r="H294">
            <v>171</v>
          </cell>
        </row>
        <row r="295">
          <cell r="D295" t="str">
            <v>AT - Õigusteenused</v>
          </cell>
          <cell r="E295">
            <v>2</v>
          </cell>
          <cell r="F295">
            <v>244</v>
          </cell>
          <cell r="G295">
            <v>228</v>
          </cell>
          <cell r="H295">
            <v>261</v>
          </cell>
        </row>
        <row r="296">
          <cell r="D296" t="str">
            <v>AT - Õigusteenused</v>
          </cell>
          <cell r="E296">
            <v>3</v>
          </cell>
          <cell r="F296">
            <v>323</v>
          </cell>
          <cell r="G296">
            <v>301</v>
          </cell>
          <cell r="H296">
            <v>345</v>
          </cell>
        </row>
        <row r="297">
          <cell r="D297" t="str">
            <v>AT - Õigusteenused</v>
          </cell>
          <cell r="E297">
            <v>4</v>
          </cell>
          <cell r="F297">
            <v>427</v>
          </cell>
          <cell r="G297">
            <v>398</v>
          </cell>
          <cell r="H297">
            <v>457</v>
          </cell>
        </row>
        <row r="298">
          <cell r="D298" t="str">
            <v>AT - Õigusteenused</v>
          </cell>
          <cell r="E298">
            <v>5</v>
          </cell>
          <cell r="F298">
            <v>566</v>
          </cell>
          <cell r="G298">
            <v>527</v>
          </cell>
          <cell r="H298">
            <v>605</v>
          </cell>
        </row>
        <row r="299">
          <cell r="D299" t="str">
            <v>AT - Üldjuhtimine</v>
          </cell>
          <cell r="E299">
            <v>1</v>
          </cell>
          <cell r="F299">
            <v>244</v>
          </cell>
          <cell r="G299">
            <v>228</v>
          </cell>
          <cell r="H299">
            <v>261</v>
          </cell>
        </row>
        <row r="300">
          <cell r="D300" t="str">
            <v>AT - Üldjuhtimine</v>
          </cell>
          <cell r="E300">
            <v>2</v>
          </cell>
          <cell r="F300">
            <v>323</v>
          </cell>
          <cell r="G300">
            <v>301</v>
          </cell>
          <cell r="H300">
            <v>345</v>
          </cell>
        </row>
        <row r="301">
          <cell r="D301" t="str">
            <v>AT - Üldjuhtimine</v>
          </cell>
          <cell r="E301">
            <v>3</v>
          </cell>
          <cell r="F301">
            <v>427</v>
          </cell>
          <cell r="G301">
            <v>398</v>
          </cell>
          <cell r="H301">
            <v>457</v>
          </cell>
        </row>
        <row r="302">
          <cell r="D302" t="str">
            <v>AT - Üldjuhtimine</v>
          </cell>
          <cell r="E302">
            <v>4</v>
          </cell>
          <cell r="F302">
            <v>492</v>
          </cell>
          <cell r="G302">
            <v>458</v>
          </cell>
          <cell r="H302">
            <v>526</v>
          </cell>
        </row>
        <row r="303">
          <cell r="D303" t="str">
            <v>AT - Üldjuhtimine</v>
          </cell>
          <cell r="E303">
            <v>5</v>
          </cell>
          <cell r="F303">
            <v>566</v>
          </cell>
          <cell r="G303">
            <v>527</v>
          </cell>
          <cell r="H303">
            <v>605</v>
          </cell>
        </row>
        <row r="304">
          <cell r="D304" t="str">
            <v>AT - Üldjuhtimine</v>
          </cell>
          <cell r="E304">
            <v>6</v>
          </cell>
          <cell r="F304">
            <v>651</v>
          </cell>
          <cell r="G304">
            <v>606</v>
          </cell>
          <cell r="H304">
            <v>696</v>
          </cell>
        </row>
        <row r="305">
          <cell r="D305" t="str">
            <v>AT - Üldjuhtimine</v>
          </cell>
          <cell r="E305" t="str">
            <v>7A</v>
          </cell>
          <cell r="F305">
            <v>864</v>
          </cell>
          <cell r="G305">
            <v>804</v>
          </cell>
          <cell r="H305">
            <v>925</v>
          </cell>
        </row>
        <row r="306">
          <cell r="D306" t="str">
            <v>AT - Üldjuhtimine</v>
          </cell>
          <cell r="E306" t="str">
            <v>7B</v>
          </cell>
          <cell r="F306">
            <v>995</v>
          </cell>
          <cell r="G306">
            <v>926</v>
          </cell>
          <cell r="H306">
            <v>1066</v>
          </cell>
        </row>
        <row r="307">
          <cell r="D307" t="str">
            <v>AT - Üldtööd</v>
          </cell>
          <cell r="E307">
            <v>1</v>
          </cell>
          <cell r="F307">
            <v>79</v>
          </cell>
          <cell r="G307">
            <v>74</v>
          </cell>
          <cell r="H307">
            <v>84</v>
          </cell>
        </row>
        <row r="308">
          <cell r="D308" t="str">
            <v>AT - Üldtööd</v>
          </cell>
          <cell r="E308">
            <v>2</v>
          </cell>
          <cell r="F308">
            <v>121</v>
          </cell>
          <cell r="G308">
            <v>113</v>
          </cell>
          <cell r="H308">
            <v>129</v>
          </cell>
        </row>
        <row r="309">
          <cell r="D309" t="str">
            <v>AT - Üldtööd</v>
          </cell>
          <cell r="E309">
            <v>3</v>
          </cell>
          <cell r="F309">
            <v>160</v>
          </cell>
          <cell r="G309">
            <v>150</v>
          </cell>
          <cell r="H309">
            <v>171</v>
          </cell>
        </row>
        <row r="310">
          <cell r="D310" t="str">
            <v>AT - Üldtööd</v>
          </cell>
          <cell r="E310">
            <v>4</v>
          </cell>
          <cell r="F310">
            <v>244</v>
          </cell>
          <cell r="G310">
            <v>228</v>
          </cell>
          <cell r="H310">
            <v>261</v>
          </cell>
        </row>
        <row r="311">
          <cell r="D311" t="str">
            <v>AT - Üldtööd</v>
          </cell>
          <cell r="E311">
            <v>5</v>
          </cell>
          <cell r="F311">
            <v>323</v>
          </cell>
          <cell r="G311">
            <v>301</v>
          </cell>
          <cell r="H311">
            <v>345</v>
          </cell>
        </row>
        <row r="312">
          <cell r="D312" t="str">
            <v>AT - Üldtööd</v>
          </cell>
          <cell r="E312">
            <v>6</v>
          </cell>
          <cell r="F312">
            <v>427</v>
          </cell>
          <cell r="G312">
            <v>398</v>
          </cell>
          <cell r="H312">
            <v>457</v>
          </cell>
        </row>
        <row r="313">
          <cell r="D313" t="str">
            <v>AT - Ürituste ja tseremooniate korraldamine</v>
          </cell>
          <cell r="E313">
            <v>1</v>
          </cell>
          <cell r="F313">
            <v>105</v>
          </cell>
          <cell r="G313">
            <v>98</v>
          </cell>
          <cell r="H313">
            <v>112</v>
          </cell>
        </row>
        <row r="314">
          <cell r="D314" t="str">
            <v>AT - Ürituste ja tseremooniate korraldamine</v>
          </cell>
          <cell r="E314">
            <v>2</v>
          </cell>
          <cell r="F314">
            <v>139</v>
          </cell>
          <cell r="G314">
            <v>130</v>
          </cell>
          <cell r="H314">
            <v>149</v>
          </cell>
        </row>
        <row r="315">
          <cell r="D315" t="str">
            <v>AT - Ürituste ja tseremooniate korraldamine</v>
          </cell>
          <cell r="E315">
            <v>3</v>
          </cell>
          <cell r="F315">
            <v>184</v>
          </cell>
          <cell r="G315">
            <v>172</v>
          </cell>
          <cell r="H315">
            <v>197</v>
          </cell>
        </row>
        <row r="316">
          <cell r="D316" t="str">
            <v>AT - Ürituste ja tseremooniate korraldamine</v>
          </cell>
          <cell r="E316">
            <v>4</v>
          </cell>
          <cell r="F316">
            <v>244</v>
          </cell>
          <cell r="G316">
            <v>228</v>
          </cell>
          <cell r="H316">
            <v>261</v>
          </cell>
        </row>
        <row r="317">
          <cell r="D317" t="str">
            <v>AT - Ürituste ja tseremooniate korraldamine</v>
          </cell>
          <cell r="E317">
            <v>5</v>
          </cell>
          <cell r="F317">
            <v>427</v>
          </cell>
          <cell r="G317">
            <v>398</v>
          </cell>
          <cell r="H317">
            <v>457</v>
          </cell>
        </row>
        <row r="318">
          <cell r="D318">
            <v>0</v>
          </cell>
          <cell r="E318">
            <v>0</v>
          </cell>
        </row>
        <row r="319">
          <cell r="D319">
            <v>0</v>
          </cell>
          <cell r="E319">
            <v>0</v>
          </cell>
        </row>
        <row r="320">
          <cell r="D320">
            <v>0</v>
          </cell>
          <cell r="E320">
            <v>0</v>
          </cell>
        </row>
        <row r="321">
          <cell r="D321">
            <v>0</v>
          </cell>
          <cell r="E321">
            <v>0</v>
          </cell>
        </row>
        <row r="322">
          <cell r="D322">
            <v>0</v>
          </cell>
          <cell r="E322">
            <v>0</v>
          </cell>
        </row>
        <row r="323">
          <cell r="D323">
            <v>0</v>
          </cell>
          <cell r="E323">
            <v>0</v>
          </cell>
        </row>
        <row r="324">
          <cell r="D324">
            <v>0</v>
          </cell>
          <cell r="E324">
            <v>0</v>
          </cell>
        </row>
        <row r="325">
          <cell r="D325">
            <v>0</v>
          </cell>
          <cell r="E325">
            <v>0</v>
          </cell>
        </row>
        <row r="326">
          <cell r="D326">
            <v>0</v>
          </cell>
          <cell r="E326">
            <v>0</v>
          </cell>
        </row>
        <row r="327">
          <cell r="D327">
            <v>0</v>
          </cell>
          <cell r="E327">
            <v>0</v>
          </cell>
        </row>
        <row r="328">
          <cell r="D328">
            <v>0</v>
          </cell>
          <cell r="E328">
            <v>0</v>
          </cell>
        </row>
        <row r="329">
          <cell r="D329">
            <v>0</v>
          </cell>
          <cell r="E329">
            <v>0</v>
          </cell>
        </row>
        <row r="330">
          <cell r="D330">
            <v>0</v>
          </cell>
          <cell r="E330">
            <v>0</v>
          </cell>
        </row>
        <row r="331">
          <cell r="D331">
            <v>0</v>
          </cell>
          <cell r="E331">
            <v>0</v>
          </cell>
        </row>
      </sheetData>
      <sheetData sheetId="11">
        <row r="2">
          <cell r="E2" t="str">
            <v>English</v>
          </cell>
        </row>
        <row r="3">
          <cell r="E3" t="str">
            <v>Estonian</v>
          </cell>
        </row>
        <row r="4">
          <cell r="E4" t="str">
            <v>Latvian</v>
          </cell>
        </row>
        <row r="5">
          <cell r="E5" t="str">
            <v>Lithuanian</v>
          </cell>
        </row>
        <row r="9">
          <cell r="H9">
            <v>0</v>
          </cell>
        </row>
        <row r="10">
          <cell r="H10">
            <v>1</v>
          </cell>
        </row>
        <row r="11">
          <cell r="H11" t="str">
            <v>1A</v>
          </cell>
        </row>
        <row r="12">
          <cell r="H12" t="str">
            <v>1B</v>
          </cell>
        </row>
        <row r="13">
          <cell r="H13">
            <v>2</v>
          </cell>
        </row>
        <row r="14">
          <cell r="H14" t="str">
            <v>2A</v>
          </cell>
        </row>
        <row r="15">
          <cell r="H15" t="str">
            <v>2B</v>
          </cell>
        </row>
        <row r="16">
          <cell r="H16" t="str">
            <v>2C</v>
          </cell>
        </row>
        <row r="17">
          <cell r="H17">
            <v>3</v>
          </cell>
        </row>
        <row r="18">
          <cell r="H18" t="str">
            <v>3A</v>
          </cell>
        </row>
        <row r="19">
          <cell r="H19" t="str">
            <v>3B</v>
          </cell>
        </row>
        <row r="20">
          <cell r="H20">
            <v>4</v>
          </cell>
        </row>
        <row r="21">
          <cell r="H21" t="str">
            <v>4A</v>
          </cell>
        </row>
        <row r="22">
          <cell r="H22" t="str">
            <v>4B</v>
          </cell>
        </row>
        <row r="23">
          <cell r="H23" t="str">
            <v>4C</v>
          </cell>
        </row>
        <row r="24">
          <cell r="H24">
            <v>5</v>
          </cell>
        </row>
        <row r="25">
          <cell r="H25" t="str">
            <v>5A</v>
          </cell>
        </row>
        <row r="26">
          <cell r="H26" t="str">
            <v>5B</v>
          </cell>
        </row>
        <row r="27">
          <cell r="H27" t="str">
            <v>5C</v>
          </cell>
        </row>
        <row r="28">
          <cell r="H28">
            <v>6</v>
          </cell>
        </row>
        <row r="29">
          <cell r="H29" t="str">
            <v>6A</v>
          </cell>
        </row>
        <row r="30">
          <cell r="H30" t="str">
            <v>6B</v>
          </cell>
        </row>
        <row r="31">
          <cell r="H31">
            <v>7</v>
          </cell>
        </row>
        <row r="32">
          <cell r="H32" t="str">
            <v>7A</v>
          </cell>
        </row>
        <row r="33">
          <cell r="H33" t="str">
            <v>7B</v>
          </cell>
        </row>
        <row r="34">
          <cell r="H34">
            <v>8</v>
          </cell>
        </row>
        <row r="35">
          <cell r="H35">
            <v>9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32"/>
  <sheetViews>
    <sheetView workbookViewId="0">
      <selection activeCell="E2" sqref="E2"/>
    </sheetView>
  </sheetViews>
  <sheetFormatPr defaultColWidth="9.28515625" defaultRowHeight="12.75"/>
  <cols>
    <col min="1" max="1" width="40" style="9" bestFit="1" customWidth="1"/>
    <col min="2" max="3" width="11.7109375" style="9" customWidth="1"/>
    <col min="4" max="7" width="10.28515625" style="9" bestFit="1" customWidth="1"/>
    <col min="8" max="8" width="10.140625" style="9" bestFit="1" customWidth="1"/>
    <col min="9" max="9" width="10.7109375" style="9" bestFit="1" customWidth="1"/>
    <col min="10" max="16384" width="9.28515625" style="9"/>
  </cols>
  <sheetData>
    <row r="1" spans="1:11">
      <c r="B1" s="9" t="s">
        <v>95</v>
      </c>
      <c r="C1" s="9" t="s">
        <v>96</v>
      </c>
      <c r="D1" s="9" t="s">
        <v>97</v>
      </c>
      <c r="E1" s="9">
        <v>2021</v>
      </c>
    </row>
    <row r="2" spans="1:11">
      <c r="A2" s="3" t="s">
        <v>1</v>
      </c>
      <c r="B2" s="7" t="e">
        <f t="shared" ref="B2:C2" si="0">SUM(B3:B12)</f>
        <v>#REF!</v>
      </c>
      <c r="C2" s="7" t="e">
        <f t="shared" si="0"/>
        <v>#REF!</v>
      </c>
      <c r="D2" s="7" t="e">
        <f>B2+C2</f>
        <v>#REF!</v>
      </c>
      <c r="E2" s="7" t="e">
        <f t="shared" ref="E2" si="1">SUM(E3:E12)</f>
        <v>#REF!</v>
      </c>
      <c r="F2" s="7"/>
      <c r="G2" s="7"/>
      <c r="H2" s="7"/>
      <c r="I2" s="12"/>
      <c r="J2" s="12"/>
      <c r="K2" s="12"/>
    </row>
    <row r="3" spans="1:11">
      <c r="A3" s="5" t="s">
        <v>14</v>
      </c>
      <c r="B3" s="7" t="e">
        <f>SUMIF(#REF!,$A3,#REF!)</f>
        <v>#REF!</v>
      </c>
      <c r="C3" s="7" t="e">
        <f>SUMIF(#REF!,$A3,#REF!)</f>
        <v>#REF!</v>
      </c>
      <c r="D3" s="7" t="e">
        <f t="shared" ref="D3:D18" si="2">B3+C3</f>
        <v>#REF!</v>
      </c>
      <c r="E3" s="7" t="e">
        <f>SUMIF(#REF!,$A3,#REF!)</f>
        <v>#REF!</v>
      </c>
      <c r="F3" s="7"/>
      <c r="G3" s="7"/>
      <c r="H3" s="7"/>
      <c r="I3" s="12"/>
      <c r="J3" s="12"/>
      <c r="K3" s="12"/>
    </row>
    <row r="4" spans="1:11">
      <c r="A4" s="5" t="s">
        <v>19</v>
      </c>
      <c r="B4" s="7" t="e">
        <f>SUMIF(#REF!,$A4,#REF!)</f>
        <v>#REF!</v>
      </c>
      <c r="C4" s="7" t="e">
        <f>SUMIF(#REF!,$A4,#REF!)</f>
        <v>#REF!</v>
      </c>
      <c r="D4" s="7" t="e">
        <f t="shared" si="2"/>
        <v>#REF!</v>
      </c>
      <c r="E4" s="7" t="e">
        <f>SUMIF(#REF!,$A4,#REF!)</f>
        <v>#REF!</v>
      </c>
      <c r="F4" s="7"/>
      <c r="G4" s="7"/>
      <c r="H4" s="7"/>
      <c r="I4" s="12"/>
      <c r="J4" s="12"/>
      <c r="K4" s="12"/>
    </row>
    <row r="5" spans="1:11">
      <c r="A5" s="5" t="s">
        <v>15</v>
      </c>
      <c r="B5" s="7" t="e">
        <f>SUMIF(#REF!,$A5,#REF!)</f>
        <v>#REF!</v>
      </c>
      <c r="C5" s="7" t="e">
        <f>SUMIF(#REF!,$A5,#REF!)</f>
        <v>#REF!</v>
      </c>
      <c r="D5" s="7" t="e">
        <f t="shared" si="2"/>
        <v>#REF!</v>
      </c>
      <c r="E5" s="7" t="e">
        <f>SUMIF(#REF!,$A5,#REF!)</f>
        <v>#REF!</v>
      </c>
      <c r="F5" s="7"/>
      <c r="G5" s="7"/>
      <c r="H5" s="7"/>
      <c r="I5" s="12"/>
      <c r="J5" s="12"/>
      <c r="K5" s="12"/>
    </row>
    <row r="6" spans="1:11">
      <c r="A6" s="5" t="s">
        <v>24</v>
      </c>
      <c r="B6" s="7" t="e">
        <f>SUMIF(#REF!,$A6,#REF!)</f>
        <v>#REF!</v>
      </c>
      <c r="C6" s="7" t="e">
        <f>SUMIF(#REF!,$A6,#REF!)</f>
        <v>#REF!</v>
      </c>
      <c r="D6" s="7" t="e">
        <f t="shared" si="2"/>
        <v>#REF!</v>
      </c>
      <c r="E6" s="7" t="e">
        <f>SUMIF(#REF!,$A6,#REF!)</f>
        <v>#REF!</v>
      </c>
      <c r="F6" s="7"/>
      <c r="G6" s="7"/>
      <c r="H6" s="7"/>
      <c r="I6" s="12"/>
      <c r="J6" s="12"/>
      <c r="K6" s="12"/>
    </row>
    <row r="7" spans="1:11">
      <c r="A7" s="5" t="s">
        <v>20</v>
      </c>
      <c r="B7" s="7" t="e">
        <f>SUMIF(#REF!,$A7,#REF!)</f>
        <v>#REF!</v>
      </c>
      <c r="C7" s="7" t="e">
        <f>SUMIF(#REF!,$A7,#REF!)</f>
        <v>#REF!</v>
      </c>
      <c r="D7" s="7" t="e">
        <f t="shared" si="2"/>
        <v>#REF!</v>
      </c>
      <c r="E7" s="7" t="e">
        <f>SUMIF(#REF!,$A7,#REF!)</f>
        <v>#REF!</v>
      </c>
      <c r="F7" s="7"/>
      <c r="G7" s="7"/>
      <c r="H7" s="7"/>
      <c r="I7" s="12"/>
      <c r="J7" s="12"/>
      <c r="K7" s="12"/>
    </row>
    <row r="8" spans="1:11">
      <c r="A8" s="5" t="s">
        <v>21</v>
      </c>
      <c r="B8" s="7" t="e">
        <f>SUMIF(#REF!,$A8,#REF!)</f>
        <v>#REF!</v>
      </c>
      <c r="C8" s="7" t="e">
        <f>SUMIF(#REF!,$A8,#REF!)</f>
        <v>#REF!</v>
      </c>
      <c r="D8" s="7" t="e">
        <f t="shared" si="2"/>
        <v>#REF!</v>
      </c>
      <c r="E8" s="7" t="e">
        <f>SUMIF(#REF!,$A8,#REF!)</f>
        <v>#REF!</v>
      </c>
      <c r="F8" s="7"/>
      <c r="G8" s="7"/>
      <c r="H8" s="7"/>
      <c r="I8" s="12"/>
      <c r="J8" s="12"/>
      <c r="K8" s="12"/>
    </row>
    <row r="9" spans="1:11">
      <c r="A9" s="5" t="s">
        <v>16</v>
      </c>
      <c r="B9" s="7" t="e">
        <f>SUMIF(#REF!,$A9,#REF!)</f>
        <v>#REF!</v>
      </c>
      <c r="C9" s="7" t="e">
        <f>SUMIF(#REF!,$A9,#REF!)</f>
        <v>#REF!</v>
      </c>
      <c r="D9" s="7" t="e">
        <f t="shared" si="2"/>
        <v>#REF!</v>
      </c>
      <c r="E9" s="7" t="e">
        <f>SUMIF(#REF!,$A9,#REF!)</f>
        <v>#REF!</v>
      </c>
      <c r="F9" s="7"/>
      <c r="G9" s="7"/>
      <c r="H9" s="7"/>
      <c r="I9" s="12"/>
      <c r="J9" s="12"/>
      <c r="K9" s="12"/>
    </row>
    <row r="10" spans="1:11">
      <c r="A10" s="5" t="s">
        <v>22</v>
      </c>
      <c r="B10" s="7" t="e">
        <f>SUMIF(#REF!,$A10,#REF!)</f>
        <v>#REF!</v>
      </c>
      <c r="C10" s="7" t="e">
        <f>SUMIF(#REF!,$A10,#REF!)</f>
        <v>#REF!</v>
      </c>
      <c r="D10" s="7" t="e">
        <f t="shared" si="2"/>
        <v>#REF!</v>
      </c>
      <c r="E10" s="7" t="e">
        <f>SUMIF(#REF!,$A10,#REF!)</f>
        <v>#REF!</v>
      </c>
      <c r="F10" s="7"/>
      <c r="G10" s="7"/>
      <c r="H10" s="7"/>
      <c r="I10" s="12"/>
      <c r="J10" s="12"/>
      <c r="K10" s="12"/>
    </row>
    <row r="11" spans="1:11">
      <c r="A11" s="5" t="s">
        <v>13</v>
      </c>
      <c r="B11" s="7" t="e">
        <f>SUMIF(#REF!,$A11,#REF!)</f>
        <v>#REF!</v>
      </c>
      <c r="C11" s="7" t="e">
        <f>SUMIF(#REF!,$A11,#REF!)</f>
        <v>#REF!</v>
      </c>
      <c r="D11" s="7" t="e">
        <f t="shared" si="2"/>
        <v>#REF!</v>
      </c>
      <c r="E11" s="7" t="e">
        <f>SUMIF(#REF!,$A11,#REF!)</f>
        <v>#REF!</v>
      </c>
      <c r="F11" s="7"/>
      <c r="G11" s="7"/>
      <c r="H11" s="7"/>
      <c r="I11" s="12"/>
      <c r="J11" s="12"/>
      <c r="K11" s="12"/>
    </row>
    <row r="12" spans="1:11">
      <c r="A12" s="6" t="s">
        <v>23</v>
      </c>
      <c r="B12" s="7" t="e">
        <f>SUMIF(#REF!,$A12,#REF!)</f>
        <v>#REF!</v>
      </c>
      <c r="C12" s="7" t="e">
        <f>SUMIF(#REF!,$A12,#REF!)</f>
        <v>#REF!</v>
      </c>
      <c r="D12" s="7" t="e">
        <f t="shared" si="2"/>
        <v>#REF!</v>
      </c>
      <c r="E12" s="7" t="e">
        <f>SUMIF(#REF!,$A12,#REF!)</f>
        <v>#REF!</v>
      </c>
      <c r="F12" s="7"/>
      <c r="G12" s="7"/>
      <c r="H12" s="7"/>
      <c r="I12" s="12"/>
      <c r="J12" s="12"/>
      <c r="K12" s="12"/>
    </row>
    <row r="13" spans="1:11">
      <c r="A13" s="3" t="s">
        <v>17</v>
      </c>
      <c r="B13" s="7" t="e">
        <f>SUMIF(#REF!,$A13,#REF!)</f>
        <v>#REF!</v>
      </c>
      <c r="C13" s="7" t="e">
        <f>SUMIF(#REF!,$A13,#REF!)</f>
        <v>#REF!</v>
      </c>
      <c r="D13" s="7" t="e">
        <f t="shared" si="2"/>
        <v>#REF!</v>
      </c>
      <c r="E13" s="7" t="e">
        <f>SUMIF(#REF!,$A13,#REF!)</f>
        <v>#REF!</v>
      </c>
      <c r="F13" s="7"/>
      <c r="G13" s="7"/>
      <c r="H13" s="7"/>
      <c r="I13" s="12"/>
      <c r="J13" s="12"/>
      <c r="K13" s="12"/>
    </row>
    <row r="14" spans="1:11">
      <c r="A14" s="3" t="s">
        <v>12</v>
      </c>
      <c r="B14" s="7" t="e">
        <f>SUMIF(#REF!,$A14,#REF!)</f>
        <v>#REF!</v>
      </c>
      <c r="C14" s="7" t="e">
        <f>SUMIF(#REF!,$A14,#REF!)</f>
        <v>#REF!</v>
      </c>
      <c r="D14" s="7" t="e">
        <f t="shared" si="2"/>
        <v>#REF!</v>
      </c>
      <c r="E14" s="7" t="e">
        <f>SUMIF(#REF!,$A14,#REF!)</f>
        <v>#REF!</v>
      </c>
      <c r="F14" s="7"/>
      <c r="G14" s="7"/>
      <c r="H14" s="7"/>
      <c r="I14" s="12"/>
      <c r="J14" s="12"/>
      <c r="K14" s="12"/>
    </row>
    <row r="15" spans="1:11">
      <c r="A15" s="3" t="s">
        <v>18</v>
      </c>
      <c r="B15" s="7" t="e">
        <f>SUMIF(#REF!,$A15,#REF!)</f>
        <v>#REF!</v>
      </c>
      <c r="C15" s="7" t="e">
        <f>SUMIF(#REF!,$A15,#REF!)</f>
        <v>#REF!</v>
      </c>
      <c r="D15" s="7" t="e">
        <f t="shared" si="2"/>
        <v>#REF!</v>
      </c>
      <c r="E15" s="7" t="e">
        <f>SUMIF(#REF!,$A15,#REF!)</f>
        <v>#REF!</v>
      </c>
      <c r="F15" s="7"/>
      <c r="G15" s="7"/>
      <c r="H15" s="7"/>
      <c r="I15" s="12"/>
      <c r="J15" s="12"/>
      <c r="K15" s="12"/>
    </row>
    <row r="16" spans="1:11">
      <c r="A16" s="3" t="s">
        <v>11</v>
      </c>
      <c r="B16" s="7" t="e">
        <f>SUMIF(#REF!,$A16,#REF!)</f>
        <v>#REF!</v>
      </c>
      <c r="C16" s="7" t="e">
        <f>SUMIF(#REF!,$A16,#REF!)</f>
        <v>#REF!</v>
      </c>
      <c r="D16" s="7" t="e">
        <f t="shared" si="2"/>
        <v>#REF!</v>
      </c>
      <c r="E16" s="7" t="e">
        <f>SUMIF(#REF!,$A16,#REF!)</f>
        <v>#REF!</v>
      </c>
      <c r="F16" s="7"/>
      <c r="G16" s="7"/>
      <c r="H16" s="7"/>
      <c r="I16" s="12"/>
      <c r="J16" s="12"/>
      <c r="K16" s="12"/>
    </row>
    <row r="17" spans="1:11">
      <c r="A17" s="20" t="s">
        <v>2</v>
      </c>
      <c r="B17" s="7" t="e">
        <f>SUMIF(#REF!,$A17,#REF!)</f>
        <v>#REF!</v>
      </c>
      <c r="C17" s="7" t="e">
        <f>SUMIF(#REF!,$A17,#REF!)</f>
        <v>#REF!</v>
      </c>
      <c r="D17" s="7" t="e">
        <f t="shared" si="2"/>
        <v>#REF!</v>
      </c>
      <c r="E17" s="7" t="e">
        <f>SUMIF(#REF!,$A17,#REF!)</f>
        <v>#REF!</v>
      </c>
      <c r="F17" s="7"/>
      <c r="G17" s="7"/>
      <c r="H17" s="7"/>
      <c r="I17" s="12"/>
      <c r="J17" s="12"/>
      <c r="K17" s="12"/>
    </row>
    <row r="18" spans="1:11">
      <c r="A18" s="19" t="s">
        <v>25</v>
      </c>
      <c r="B18" s="7" t="e">
        <f>SUMIF(#REF!,$A18,#REF!)</f>
        <v>#REF!</v>
      </c>
      <c r="C18" s="7" t="e">
        <f>SUMIF(#REF!,$A18,#REF!)</f>
        <v>#REF!</v>
      </c>
      <c r="D18" s="7" t="e">
        <f t="shared" si="2"/>
        <v>#REF!</v>
      </c>
      <c r="E18" s="7" t="e">
        <f>SUMIF(#REF!,$A18,#REF!)</f>
        <v>#REF!</v>
      </c>
      <c r="F18" s="7"/>
      <c r="G18" s="7"/>
      <c r="H18" s="7"/>
      <c r="I18" s="12"/>
      <c r="J18" s="12"/>
      <c r="K18" s="12"/>
    </row>
    <row r="19" spans="1:11">
      <c r="A19" s="1" t="s">
        <v>3</v>
      </c>
      <c r="B19" s="8" t="e">
        <f>B13+B14+B15+B16+B2+B18</f>
        <v>#REF!</v>
      </c>
      <c r="C19" s="8" t="e">
        <f t="shared" ref="C19" si="3">C13+C14+C15+C16+C2+C18</f>
        <v>#REF!</v>
      </c>
      <c r="D19" s="8" t="e">
        <f t="shared" ref="D19:E19" si="4">D13+D14+D15+D16+D2+D18</f>
        <v>#REF!</v>
      </c>
      <c r="E19" s="8" t="e">
        <f t="shared" si="4"/>
        <v>#REF!</v>
      </c>
      <c r="F19" s="8"/>
      <c r="G19" s="8"/>
      <c r="H19" s="8"/>
      <c r="I19" s="12"/>
      <c r="J19" s="12"/>
      <c r="K19" s="12"/>
    </row>
    <row r="20" spans="1:11">
      <c r="A20" s="3"/>
      <c r="B20" s="16" t="e">
        <f>B19-#REF!</f>
        <v>#REF!</v>
      </c>
      <c r="C20" s="16" t="e">
        <f>C19-#REF!</f>
        <v>#REF!</v>
      </c>
      <c r="D20" s="16" t="e">
        <f>D19-#REF!</f>
        <v>#REF!</v>
      </c>
      <c r="E20" s="16" t="e">
        <f>E19-#REF!</f>
        <v>#REF!</v>
      </c>
      <c r="F20" s="16"/>
      <c r="G20" s="16"/>
      <c r="H20" s="16"/>
    </row>
    <row r="21" spans="1:11">
      <c r="D21" s="3"/>
    </row>
    <row r="22" spans="1:11">
      <c r="D22" s="3"/>
    </row>
    <row r="24" spans="1:11">
      <c r="A24" s="24"/>
      <c r="B24" s="25"/>
      <c r="C24" s="25"/>
    </row>
    <row r="25" spans="1:11">
      <c r="A25" s="21"/>
      <c r="B25" s="2"/>
      <c r="C25" s="2"/>
    </row>
    <row r="26" spans="1:11">
      <c r="A26" s="18"/>
      <c r="B26" s="12"/>
      <c r="C26" s="12"/>
    </row>
    <row r="30" spans="1:11">
      <c r="A30" s="24"/>
      <c r="B30" s="25"/>
      <c r="C30" s="25"/>
    </row>
    <row r="31" spans="1:11">
      <c r="A31" s="22"/>
      <c r="B31" s="12"/>
      <c r="C31" s="12"/>
    </row>
    <row r="32" spans="1:11">
      <c r="A32" s="23"/>
      <c r="B32" s="12"/>
      <c r="C32" s="12"/>
    </row>
  </sheetData>
  <phoneticPr fontId="4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1872"/>
  <sheetViews>
    <sheetView workbookViewId="0">
      <selection activeCell="A7" sqref="A7:A1872"/>
    </sheetView>
  </sheetViews>
  <sheetFormatPr defaultRowHeight="12.75"/>
  <cols>
    <col min="1" max="1" width="13.7109375" style="99" customWidth="1"/>
  </cols>
  <sheetData>
    <row r="2" spans="1:1">
      <c r="A2" s="87"/>
    </row>
    <row r="3" spans="1:1">
      <c r="A3"/>
    </row>
    <row r="4" spans="1:1">
      <c r="A4" s="104"/>
    </row>
    <row r="5" spans="1:1" ht="15.75">
      <c r="A5" s="29"/>
    </row>
    <row r="6" spans="1:1">
      <c r="A6" s="30"/>
    </row>
    <row r="7" spans="1:1">
      <c r="A7" s="30">
        <f>A13+A17+A20</f>
        <v>0</v>
      </c>
    </row>
    <row r="8" spans="1:1">
      <c r="A8" s="31"/>
    </row>
    <row r="9" spans="1:1">
      <c r="A9" s="32">
        <f>A10+A11</f>
        <v>0</v>
      </c>
    </row>
    <row r="10" spans="1:1">
      <c r="A10" s="31"/>
    </row>
    <row r="11" spans="1:1">
      <c r="A11" s="31">
        <f>A7-A10</f>
        <v>0</v>
      </c>
    </row>
    <row r="12" spans="1:1">
      <c r="A12" s="122">
        <f>A14+A18+A21</f>
        <v>0</v>
      </c>
    </row>
    <row r="13" spans="1:1">
      <c r="A13" s="33"/>
    </row>
    <row r="14" spans="1:1">
      <c r="A14" s="34"/>
    </row>
    <row r="15" spans="1:1">
      <c r="A15" s="34"/>
    </row>
    <row r="16" spans="1:1">
      <c r="A16" s="31"/>
    </row>
    <row r="17" spans="1:1">
      <c r="A17" s="33"/>
    </row>
    <row r="18" spans="1:1">
      <c r="A18" s="34"/>
    </row>
    <row r="19" spans="1:1">
      <c r="A19" s="27"/>
    </row>
    <row r="20" spans="1:1">
      <c r="A20" s="35"/>
    </row>
    <row r="21" spans="1:1">
      <c r="A21" s="34"/>
    </row>
    <row r="22" spans="1:1">
      <c r="A22" s="34"/>
    </row>
    <row r="23" spans="1:1">
      <c r="A23" s="28"/>
    </row>
    <row r="24" spans="1:1" ht="15.75">
      <c r="A24" s="37"/>
    </row>
    <row r="25" spans="1:1">
      <c r="A25" s="27"/>
    </row>
    <row r="26" spans="1:1">
      <c r="A26" s="30">
        <f>A32+A36+A39+A41+A43+A45+A47+A50+A53+A55+A57+A64+A67+A72+A75+A77+A79+A86+A91+A95+A81+A84</f>
        <v>0</v>
      </c>
    </row>
    <row r="27" spans="1:1">
      <c r="A27" s="31"/>
    </row>
    <row r="28" spans="1:1">
      <c r="A28" s="32">
        <f>A29+A30</f>
        <v>0</v>
      </c>
    </row>
    <row r="29" spans="1:1">
      <c r="A29" s="31"/>
    </row>
    <row r="30" spans="1:1">
      <c r="A30" s="31">
        <f>A26-A29</f>
        <v>0</v>
      </c>
    </row>
    <row r="31" spans="1:1">
      <c r="A31" s="109">
        <f>A37+A48+A51+A65+A68+A73+A82+A96</f>
        <v>0</v>
      </c>
    </row>
    <row r="32" spans="1:1">
      <c r="A32" s="27"/>
    </row>
    <row r="33" spans="1:1">
      <c r="A33" s="27"/>
    </row>
    <row r="34" spans="1:1">
      <c r="A34" s="27"/>
    </row>
    <row r="35" spans="1:1">
      <c r="A35" s="27"/>
    </row>
    <row r="36" spans="1:1">
      <c r="A36" s="27"/>
    </row>
    <row r="37" spans="1:1">
      <c r="A37" s="34"/>
    </row>
    <row r="38" spans="1:1">
      <c r="A38" s="27"/>
    </row>
    <row r="39" spans="1:1">
      <c r="A39" s="27"/>
    </row>
    <row r="40" spans="1:1">
      <c r="A40" s="27"/>
    </row>
    <row r="41" spans="1:1">
      <c r="A41" s="27"/>
    </row>
    <row r="42" spans="1:1">
      <c r="A42" s="27"/>
    </row>
    <row r="43" spans="1:1">
      <c r="A43" s="27"/>
    </row>
    <row r="44" spans="1:1">
      <c r="A44" s="27"/>
    </row>
    <row r="45" spans="1:1">
      <c r="A45" s="27"/>
    </row>
    <row r="46" spans="1:1">
      <c r="A46" s="27"/>
    </row>
    <row r="47" spans="1:1">
      <c r="A47" s="35"/>
    </row>
    <row r="48" spans="1:1">
      <c r="A48" s="34"/>
    </row>
    <row r="49" spans="1:1">
      <c r="A49" s="27"/>
    </row>
    <row r="50" spans="1:1">
      <c r="A50" s="39"/>
    </row>
    <row r="51" spans="1:1">
      <c r="A51" s="34"/>
    </row>
    <row r="52" spans="1:1">
      <c r="A52" s="27"/>
    </row>
    <row r="53" spans="1:1">
      <c r="A53" s="27"/>
    </row>
    <row r="54" spans="1:1">
      <c r="A54" s="27"/>
    </row>
    <row r="55" spans="1:1">
      <c r="A55" s="35"/>
    </row>
    <row r="56" spans="1:1">
      <c r="A56" s="27"/>
    </row>
    <row r="57" spans="1:1">
      <c r="A57" s="27"/>
    </row>
    <row r="58" spans="1:1">
      <c r="A58" s="27"/>
    </row>
    <row r="59" spans="1:1">
      <c r="A59" s="27"/>
    </row>
    <row r="60" spans="1:1">
      <c r="A60" s="27"/>
    </row>
    <row r="61" spans="1:1">
      <c r="A61" s="27"/>
    </row>
    <row r="62" spans="1:1">
      <c r="A62" s="27"/>
    </row>
    <row r="63" spans="1:1">
      <c r="A63" s="27"/>
    </row>
    <row r="64" spans="1:1">
      <c r="A64" s="35"/>
    </row>
    <row r="65" spans="1:1">
      <c r="A65" s="34"/>
    </row>
    <row r="66" spans="1:1">
      <c r="A66" s="27"/>
    </row>
    <row r="67" spans="1:1">
      <c r="A67" s="33"/>
    </row>
    <row r="68" spans="1:1">
      <c r="A68" s="34"/>
    </row>
    <row r="69" spans="1:1">
      <c r="A69" s="40"/>
    </row>
    <row r="70" spans="1:1">
      <c r="A70" s="40"/>
    </row>
    <row r="71" spans="1:1">
      <c r="A71" s="27"/>
    </row>
    <row r="72" spans="1:1">
      <c r="A72" s="33"/>
    </row>
    <row r="73" spans="1:1">
      <c r="A73" s="34"/>
    </row>
    <row r="74" spans="1:1">
      <c r="A74" s="34"/>
    </row>
    <row r="75" spans="1:1">
      <c r="A75" s="33"/>
    </row>
    <row r="76" spans="1:1">
      <c r="A76" s="34"/>
    </row>
    <row r="77" spans="1:1">
      <c r="A77" s="33"/>
    </row>
    <row r="78" spans="1:1">
      <c r="A78" s="34"/>
    </row>
    <row r="79" spans="1:1">
      <c r="A79" s="27"/>
    </row>
    <row r="80" spans="1:1">
      <c r="A80" s="34"/>
    </row>
    <row r="81" spans="1:1">
      <c r="A81" s="27"/>
    </row>
    <row r="82" spans="1:1">
      <c r="A82" s="34"/>
    </row>
    <row r="83" spans="1:1">
      <c r="A83" s="27"/>
    </row>
    <row r="84" spans="1:1">
      <c r="A84" s="39"/>
    </row>
    <row r="85" spans="1:1">
      <c r="A85" s="57"/>
    </row>
    <row r="86" spans="1:1">
      <c r="A86" s="33">
        <f>SUM(A87:A89)</f>
        <v>0</v>
      </c>
    </row>
    <row r="87" spans="1:1">
      <c r="A87" s="42"/>
    </row>
    <row r="88" spans="1:1">
      <c r="A88" s="42"/>
    </row>
    <row r="89" spans="1:1">
      <c r="A89" s="42"/>
    </row>
    <row r="90" spans="1:1">
      <c r="A90" s="42"/>
    </row>
    <row r="91" spans="1:1">
      <c r="A91" s="33"/>
    </row>
    <row r="92" spans="1:1">
      <c r="A92" s="33"/>
    </row>
    <row r="93" spans="1:1">
      <c r="A93" s="33"/>
    </row>
    <row r="94" spans="1:1">
      <c r="A94" s="43"/>
    </row>
    <row r="95" spans="1:1">
      <c r="A95" s="33"/>
    </row>
    <row r="96" spans="1:1">
      <c r="A96" s="34"/>
    </row>
    <row r="97" spans="1:1">
      <c r="A97" s="110"/>
    </row>
    <row r="98" spans="1:1">
      <c r="A98" s="102"/>
    </row>
    <row r="99" spans="1:1" ht="15.75">
      <c r="A99" s="37"/>
    </row>
    <row r="100" spans="1:1">
      <c r="A100" s="27"/>
    </row>
    <row r="101" spans="1:1">
      <c r="A101" s="30">
        <f>A107</f>
        <v>0</v>
      </c>
    </row>
    <row r="102" spans="1:1">
      <c r="A102" s="31"/>
    </row>
    <row r="103" spans="1:1">
      <c r="A103" s="32">
        <f>A104+A105</f>
        <v>0</v>
      </c>
    </row>
    <row r="104" spans="1:1">
      <c r="A104" s="31"/>
    </row>
    <row r="105" spans="1:1">
      <c r="A105" s="31">
        <f>A101-A104</f>
        <v>0</v>
      </c>
    </row>
    <row r="106" spans="1:1">
      <c r="A106" s="109">
        <f>A108</f>
        <v>0</v>
      </c>
    </row>
    <row r="107" spans="1:1">
      <c r="A107" s="44"/>
    </row>
    <row r="108" spans="1:1">
      <c r="A108" s="34"/>
    </row>
    <row r="109" spans="1:1">
      <c r="A109" s="34"/>
    </row>
    <row r="110" spans="1:1">
      <c r="A110" s="27"/>
    </row>
    <row r="111" spans="1:1">
      <c r="A111" s="27"/>
    </row>
    <row r="112" spans="1:1" ht="15.75">
      <c r="A112" s="37"/>
    </row>
    <row r="113" spans="1:1">
      <c r="A113" s="27"/>
    </row>
    <row r="114" spans="1:1">
      <c r="A114" s="30">
        <f>A121</f>
        <v>0</v>
      </c>
    </row>
    <row r="115" spans="1:1">
      <c r="A115" s="31"/>
    </row>
    <row r="116" spans="1:1">
      <c r="A116" s="32">
        <f>SUM(A117:A119)</f>
        <v>0</v>
      </c>
    </row>
    <row r="117" spans="1:1">
      <c r="A117" s="31"/>
    </row>
    <row r="118" spans="1:1">
      <c r="A118" s="31"/>
    </row>
    <row r="119" spans="1:1">
      <c r="A119" s="31">
        <f>A114-A117-A118</f>
        <v>0</v>
      </c>
    </row>
    <row r="120" spans="1:1">
      <c r="A120" s="109">
        <f>A122</f>
        <v>0</v>
      </c>
    </row>
    <row r="121" spans="1:1">
      <c r="A121" s="44"/>
    </row>
    <row r="122" spans="1:1">
      <c r="A122" s="34"/>
    </row>
    <row r="123" spans="1:1">
      <c r="A123" s="34"/>
    </row>
    <row r="124" spans="1:1">
      <c r="A124" s="100"/>
    </row>
    <row r="125" spans="1:1" ht="15.75">
      <c r="A125" s="29"/>
    </row>
    <row r="126" spans="1:1">
      <c r="A126" s="30"/>
    </row>
    <row r="127" spans="1:1">
      <c r="A127" s="30">
        <f>A134+A169</f>
        <v>0</v>
      </c>
    </row>
    <row r="128" spans="1:1">
      <c r="A128" s="31"/>
    </row>
    <row r="129" spans="1:1">
      <c r="A129" s="32">
        <f>SUM(A130:A132)</f>
        <v>0</v>
      </c>
    </row>
    <row r="130" spans="1:1">
      <c r="A130" s="31"/>
    </row>
    <row r="131" spans="1:1">
      <c r="A131" s="31">
        <f>A187</f>
        <v>0</v>
      </c>
    </row>
    <row r="132" spans="1:1">
      <c r="A132" s="31">
        <f>A127-A130-A131</f>
        <v>0</v>
      </c>
    </row>
    <row r="133" spans="1:1">
      <c r="A133" s="141">
        <f>A136+A142+A149+A153+A157+A172+A175+A185</f>
        <v>0</v>
      </c>
    </row>
    <row r="134" spans="1:1" ht="15">
      <c r="A134" s="49">
        <f>A135+A141+A148+A152+A156</f>
        <v>0</v>
      </c>
    </row>
    <row r="135" spans="1:1">
      <c r="A135" s="44"/>
    </row>
    <row r="136" spans="1:1">
      <c r="A136" s="34"/>
    </row>
    <row r="137" spans="1:1">
      <c r="A137" s="34"/>
    </row>
    <row r="138" spans="1:1">
      <c r="A138" s="34"/>
    </row>
    <row r="139" spans="1:1">
      <c r="A139" s="34"/>
    </row>
    <row r="140" spans="1:1">
      <c r="A140" s="46"/>
    </row>
    <row r="141" spans="1:1">
      <c r="A141" s="44"/>
    </row>
    <row r="142" spans="1:1">
      <c r="A142" s="34"/>
    </row>
    <row r="143" spans="1:1">
      <c r="A143" s="34"/>
    </row>
    <row r="144" spans="1:1">
      <c r="A144" s="34"/>
    </row>
    <row r="145" spans="1:1">
      <c r="A145" s="34"/>
    </row>
    <row r="146" spans="1:1">
      <c r="A146" s="34"/>
    </row>
    <row r="147" spans="1:1">
      <c r="A147" s="47"/>
    </row>
    <row r="148" spans="1:1">
      <c r="A148" s="44"/>
    </row>
    <row r="149" spans="1:1">
      <c r="A149" s="34"/>
    </row>
    <row r="150" spans="1:1">
      <c r="A150" s="34"/>
    </row>
    <row r="151" spans="1:1">
      <c r="A151" s="47"/>
    </row>
    <row r="152" spans="1:1">
      <c r="A152" s="44"/>
    </row>
    <row r="153" spans="1:1">
      <c r="A153" s="34"/>
    </row>
    <row r="154" spans="1:1">
      <c r="A154" s="34"/>
    </row>
    <row r="155" spans="1:1">
      <c r="A155" s="53"/>
    </row>
    <row r="156" spans="1:1">
      <c r="A156" s="44">
        <f>A160+A165</f>
        <v>0</v>
      </c>
    </row>
    <row r="157" spans="1:1">
      <c r="A157" s="34">
        <f>A161+A166</f>
        <v>0</v>
      </c>
    </row>
    <row r="158" spans="1:1">
      <c r="A158" s="34"/>
    </row>
    <row r="159" spans="1:1">
      <c r="A159" s="44"/>
    </row>
    <row r="160" spans="1:1">
      <c r="A160" s="53"/>
    </row>
    <row r="161" spans="1:1">
      <c r="A161" s="34"/>
    </row>
    <row r="162" spans="1:1">
      <c r="A162" s="34"/>
    </row>
    <row r="163" spans="1:1">
      <c r="A163" s="111"/>
    </row>
    <row r="164" spans="1:1">
      <c r="A164" s="44"/>
    </row>
    <row r="165" spans="1:1">
      <c r="A165" s="53"/>
    </row>
    <row r="166" spans="1:1">
      <c r="A166" s="34"/>
    </row>
    <row r="167" spans="1:1">
      <c r="A167" s="34"/>
    </row>
    <row r="168" spans="1:1">
      <c r="A168" s="34"/>
    </row>
    <row r="169" spans="1:1">
      <c r="A169" s="30">
        <f>A171+A174+A178+A180+A182+A184</f>
        <v>0</v>
      </c>
    </row>
    <row r="170" spans="1:1">
      <c r="A170" s="30"/>
    </row>
    <row r="171" spans="1:1">
      <c r="A171" s="35"/>
    </row>
    <row r="172" spans="1:1">
      <c r="A172" s="34"/>
    </row>
    <row r="173" spans="1:1">
      <c r="A173" s="35"/>
    </row>
    <row r="174" spans="1:1">
      <c r="A174" s="35"/>
    </row>
    <row r="175" spans="1:1">
      <c r="A175" s="34"/>
    </row>
    <row r="176" spans="1:1">
      <c r="A176" s="34"/>
    </row>
    <row r="177" spans="1:1">
      <c r="A177" s="34"/>
    </row>
    <row r="178" spans="1:1">
      <c r="A178" s="35"/>
    </row>
    <row r="179" spans="1:1">
      <c r="A179" s="34"/>
    </row>
    <row r="180" spans="1:1">
      <c r="A180" s="33"/>
    </row>
    <row r="181" spans="1:1">
      <c r="A181" s="33"/>
    </row>
    <row r="182" spans="1:1">
      <c r="A182" s="33"/>
    </row>
    <row r="183" spans="1:1">
      <c r="A183" s="33"/>
    </row>
    <row r="184" spans="1:1">
      <c r="A184" s="98"/>
    </row>
    <row r="185" spans="1:1">
      <c r="A185" s="34"/>
    </row>
    <row r="186" spans="1:1">
      <c r="A186" s="84"/>
    </row>
    <row r="187" spans="1:1">
      <c r="A187" s="40"/>
    </row>
    <row r="188" spans="1:1">
      <c r="A188" s="40"/>
    </row>
    <row r="189" spans="1:1">
      <c r="A189" s="40"/>
    </row>
    <row r="190" spans="1:1">
      <c r="A190" s="40"/>
    </row>
    <row r="191" spans="1:1">
      <c r="A191" s="40"/>
    </row>
    <row r="192" spans="1:1">
      <c r="A192" s="40"/>
    </row>
    <row r="193" spans="1:1">
      <c r="A193" s="40"/>
    </row>
    <row r="194" spans="1:1">
      <c r="A194" s="40"/>
    </row>
    <row r="195" spans="1:1">
      <c r="A195" s="40"/>
    </row>
    <row r="196" spans="1:1">
      <c r="A196" s="40"/>
    </row>
    <row r="197" spans="1:1">
      <c r="A197" s="40"/>
    </row>
    <row r="198" spans="1:1">
      <c r="A198" s="40"/>
    </row>
    <row r="199" spans="1:1">
      <c r="A199" s="40"/>
    </row>
    <row r="200" spans="1:1">
      <c r="A200" s="40"/>
    </row>
    <row r="201" spans="1:1">
      <c r="A201" s="40"/>
    </row>
    <row r="202" spans="1:1">
      <c r="A202" s="40"/>
    </row>
    <row r="203" spans="1:1">
      <c r="A203" s="40"/>
    </row>
    <row r="204" spans="1:1">
      <c r="A204" s="40"/>
    </row>
    <row r="205" spans="1:1">
      <c r="A205" s="40"/>
    </row>
    <row r="206" spans="1:1">
      <c r="A206" s="40"/>
    </row>
    <row r="207" spans="1:1">
      <c r="A207" s="40"/>
    </row>
    <row r="208" spans="1:1">
      <c r="A208" s="40"/>
    </row>
    <row r="209" spans="1:1">
      <c r="A209" s="40"/>
    </row>
    <row r="210" spans="1:1" ht="15.75">
      <c r="A210" s="29"/>
    </row>
    <row r="211" spans="1:1" ht="15">
      <c r="A211" s="48"/>
    </row>
    <row r="212" spans="1:1">
      <c r="A212" s="30">
        <f>A218+A247</f>
        <v>0</v>
      </c>
    </row>
    <row r="213" spans="1:1">
      <c r="A213" s="31"/>
    </row>
    <row r="214" spans="1:1">
      <c r="A214" s="32">
        <f>SUM(A215:A216)</f>
        <v>0</v>
      </c>
    </row>
    <row r="215" spans="1:1">
      <c r="A215" s="31"/>
    </row>
    <row r="216" spans="1:1">
      <c r="A216" s="31">
        <f>A212-A215</f>
        <v>0</v>
      </c>
    </row>
    <row r="217" spans="1:1">
      <c r="A217" s="141">
        <f t="shared" ref="A217" si="0">A220+A224+A228+A232+A236+A240+A244+A250+A253</f>
        <v>0</v>
      </c>
    </row>
    <row r="218" spans="1:1" ht="15">
      <c r="A218" s="112">
        <f>A219+A223+A227+A231+A235+A239+A243</f>
        <v>0</v>
      </c>
    </row>
    <row r="219" spans="1:1">
      <c r="A219" s="113"/>
    </row>
    <row r="220" spans="1:1">
      <c r="A220" s="34"/>
    </row>
    <row r="221" spans="1:1">
      <c r="A221" s="55"/>
    </row>
    <row r="222" spans="1:1">
      <c r="A222" s="46"/>
    </row>
    <row r="223" spans="1:1">
      <c r="A223" s="114"/>
    </row>
    <row r="224" spans="1:1">
      <c r="A224" s="34"/>
    </row>
    <row r="225" spans="1:1">
      <c r="A225" s="34"/>
    </row>
    <row r="226" spans="1:1">
      <c r="A226" s="46"/>
    </row>
    <row r="227" spans="1:1">
      <c r="A227" s="113"/>
    </row>
    <row r="228" spans="1:1">
      <c r="A228" s="34"/>
    </row>
    <row r="229" spans="1:1">
      <c r="A229" s="34"/>
    </row>
    <row r="230" spans="1:1">
      <c r="A230" s="46"/>
    </row>
    <row r="231" spans="1:1">
      <c r="A231" s="113"/>
    </row>
    <row r="232" spans="1:1">
      <c r="A232" s="34"/>
    </row>
    <row r="233" spans="1:1">
      <c r="A233" s="34"/>
    </row>
    <row r="234" spans="1:1">
      <c r="A234" s="42"/>
    </row>
    <row r="235" spans="1:1">
      <c r="A235" s="113"/>
    </row>
    <row r="236" spans="1:1">
      <c r="A236" s="34"/>
    </row>
    <row r="237" spans="1:1">
      <c r="A237" s="34"/>
    </row>
    <row r="238" spans="1:1">
      <c r="A238" s="42"/>
    </row>
    <row r="239" spans="1:1">
      <c r="A239" s="113"/>
    </row>
    <row r="240" spans="1:1">
      <c r="A240" s="34"/>
    </row>
    <row r="241" spans="1:1">
      <c r="A241" s="34"/>
    </row>
    <row r="242" spans="1:1">
      <c r="A242" s="38"/>
    </row>
    <row r="243" spans="1:1">
      <c r="A243" s="113"/>
    </row>
    <row r="244" spans="1:1">
      <c r="A244" s="34"/>
    </row>
    <row r="245" spans="1:1">
      <c r="A245" s="34"/>
    </row>
    <row r="246" spans="1:1">
      <c r="A246" s="44"/>
    </row>
    <row r="247" spans="1:1">
      <c r="A247" s="30">
        <f>A249+A252+A275+A291+A293+A295+A297</f>
        <v>0</v>
      </c>
    </row>
    <row r="248" spans="1:1">
      <c r="A248" s="30"/>
    </row>
    <row r="249" spans="1:1">
      <c r="A249" s="35"/>
    </row>
    <row r="250" spans="1:1">
      <c r="A250" s="34"/>
    </row>
    <row r="251" spans="1:1">
      <c r="A251" s="30"/>
    </row>
    <row r="252" spans="1:1">
      <c r="A252" s="35"/>
    </row>
    <row r="253" spans="1:1">
      <c r="A253" s="34"/>
    </row>
    <row r="254" spans="1:1">
      <c r="A254" s="34"/>
    </row>
    <row r="255" spans="1:1">
      <c r="A255" s="42"/>
    </row>
    <row r="256" spans="1:1">
      <c r="A256" s="42"/>
    </row>
    <row r="257" spans="1:1">
      <c r="A257" s="42"/>
    </row>
    <row r="258" spans="1:1">
      <c r="A258" s="42"/>
    </row>
    <row r="259" spans="1:1">
      <c r="A259" s="42"/>
    </row>
    <row r="260" spans="1:1">
      <c r="A260" s="42"/>
    </row>
    <row r="261" spans="1:1">
      <c r="A261" s="42"/>
    </row>
    <row r="262" spans="1:1">
      <c r="A262" s="42"/>
    </row>
    <row r="263" spans="1:1">
      <c r="A263" s="42"/>
    </row>
    <row r="264" spans="1:1">
      <c r="A264" s="42"/>
    </row>
    <row r="265" spans="1:1">
      <c r="A265" s="42"/>
    </row>
    <row r="266" spans="1:1">
      <c r="A266" s="42"/>
    </row>
    <row r="267" spans="1:1">
      <c r="A267" s="42"/>
    </row>
    <row r="268" spans="1:1">
      <c r="A268" s="42"/>
    </row>
    <row r="269" spans="1:1">
      <c r="A269" s="42"/>
    </row>
    <row r="270" spans="1:1">
      <c r="A270" s="42"/>
    </row>
    <row r="271" spans="1:1">
      <c r="A271" s="42"/>
    </row>
    <row r="272" spans="1:1">
      <c r="A272" s="42"/>
    </row>
    <row r="273" spans="1:1">
      <c r="A273" s="51"/>
    </row>
    <row r="274" spans="1:1">
      <c r="A274" s="52"/>
    </row>
    <row r="275" spans="1:1">
      <c r="A275" s="35"/>
    </row>
    <row r="276" spans="1:1">
      <c r="A276" s="42"/>
    </row>
    <row r="277" spans="1:1">
      <c r="A277" s="42"/>
    </row>
    <row r="278" spans="1:1">
      <c r="A278" s="42"/>
    </row>
    <row r="279" spans="1:1">
      <c r="A279" s="42"/>
    </row>
    <row r="280" spans="1:1">
      <c r="A280" s="42"/>
    </row>
    <row r="281" spans="1:1">
      <c r="A281" s="42"/>
    </row>
    <row r="282" spans="1:1">
      <c r="A282" s="42"/>
    </row>
    <row r="283" spans="1:1">
      <c r="A283" s="42"/>
    </row>
    <row r="284" spans="1:1">
      <c r="A284" s="42"/>
    </row>
    <row r="285" spans="1:1">
      <c r="A285" s="42"/>
    </row>
    <row r="286" spans="1:1">
      <c r="A286" s="42"/>
    </row>
    <row r="287" spans="1:1">
      <c r="A287" s="42"/>
    </row>
    <row r="288" spans="1:1">
      <c r="A288" s="42"/>
    </row>
    <row r="289" spans="1:1">
      <c r="A289" s="42"/>
    </row>
    <row r="290" spans="1:1">
      <c r="A290" s="42"/>
    </row>
    <row r="291" spans="1:1">
      <c r="A291" s="35"/>
    </row>
    <row r="292" spans="1:1">
      <c r="A292" s="42"/>
    </row>
    <row r="293" spans="1:1">
      <c r="A293" s="35"/>
    </row>
    <row r="294" spans="1:1">
      <c r="A294" s="35"/>
    </row>
    <row r="295" spans="1:1">
      <c r="A295" s="35"/>
    </row>
    <row r="296" spans="1:1">
      <c r="A296" s="35"/>
    </row>
    <row r="297" spans="1:1">
      <c r="A297" s="35"/>
    </row>
    <row r="298" spans="1:1">
      <c r="A298" s="35"/>
    </row>
    <row r="299" spans="1:1">
      <c r="A299" s="31"/>
    </row>
    <row r="300" spans="1:1" ht="15.75">
      <c r="A300" s="29"/>
    </row>
    <row r="301" spans="1:1">
      <c r="A301" s="30"/>
    </row>
    <row r="302" spans="1:1">
      <c r="A302" s="30">
        <f>A309+A347+A356</f>
        <v>0</v>
      </c>
    </row>
    <row r="303" spans="1:1">
      <c r="A303" s="31"/>
    </row>
    <row r="304" spans="1:1">
      <c r="A304" s="32">
        <f>A305+A307</f>
        <v>0</v>
      </c>
    </row>
    <row r="305" spans="1:1">
      <c r="A305" s="31"/>
    </row>
    <row r="306" spans="1:1">
      <c r="A306" s="31"/>
    </row>
    <row r="307" spans="1:1">
      <c r="A307" s="31">
        <f>A302-A305</f>
        <v>0</v>
      </c>
    </row>
    <row r="308" spans="1:1">
      <c r="A308" s="141">
        <f>A311+A349+A359+A399+A340</f>
        <v>0</v>
      </c>
    </row>
    <row r="309" spans="1:1" ht="15">
      <c r="A309" s="49">
        <f>A310+A333+A339</f>
        <v>0</v>
      </c>
    </row>
    <row r="310" spans="1:1">
      <c r="A310" s="44">
        <f>A314+A319+A324+A329</f>
        <v>0</v>
      </c>
    </row>
    <row r="311" spans="1:1">
      <c r="A311" s="34">
        <f>A315+A320+A325+A330</f>
        <v>0</v>
      </c>
    </row>
    <row r="312" spans="1:1">
      <c r="A312" s="34"/>
    </row>
    <row r="313" spans="1:1">
      <c r="A313" s="44"/>
    </row>
    <row r="314" spans="1:1">
      <c r="A314" s="53"/>
    </row>
    <row r="315" spans="1:1">
      <c r="A315" s="34"/>
    </row>
    <row r="316" spans="1:1">
      <c r="A316" s="34"/>
    </row>
    <row r="317" spans="1:1">
      <c r="A317" s="34"/>
    </row>
    <row r="318" spans="1:1">
      <c r="A318" s="44"/>
    </row>
    <row r="319" spans="1:1">
      <c r="A319" s="53"/>
    </row>
    <row r="320" spans="1:1">
      <c r="A320" s="34"/>
    </row>
    <row r="321" spans="1:1">
      <c r="A321" s="34"/>
    </row>
    <row r="322" spans="1:1">
      <c r="A322" s="27"/>
    </row>
    <row r="323" spans="1:1">
      <c r="A323" s="44"/>
    </row>
    <row r="324" spans="1:1">
      <c r="A324" s="53"/>
    </row>
    <row r="325" spans="1:1">
      <c r="A325" s="34"/>
    </row>
    <row r="326" spans="1:1">
      <c r="A326" s="34"/>
    </row>
    <row r="327" spans="1:1">
      <c r="A327" s="27"/>
    </row>
    <row r="328" spans="1:1">
      <c r="A328" s="44"/>
    </row>
    <row r="329" spans="1:1">
      <c r="A329" s="53"/>
    </row>
    <row r="330" spans="1:1">
      <c r="A330" s="34"/>
    </row>
    <row r="331" spans="1:1">
      <c r="A331" s="34"/>
    </row>
    <row r="332" spans="1:1">
      <c r="A332" s="27"/>
    </row>
    <row r="333" spans="1:1">
      <c r="A333" s="44">
        <f>A336</f>
        <v>0</v>
      </c>
    </row>
    <row r="334" spans="1:1">
      <c r="A334" s="44"/>
    </row>
    <row r="335" spans="1:1">
      <c r="A335" s="44"/>
    </row>
    <row r="336" spans="1:1">
      <c r="A336" s="53"/>
    </row>
    <row r="337" spans="1:1">
      <c r="A337" s="53"/>
    </row>
    <row r="338" spans="1:1">
      <c r="A338" s="54"/>
    </row>
    <row r="339" spans="1:1">
      <c r="A339" s="44">
        <f>A343</f>
        <v>0</v>
      </c>
    </row>
    <row r="340" spans="1:1">
      <c r="A340" s="34">
        <f>A344</f>
        <v>0</v>
      </c>
    </row>
    <row r="341" spans="1:1">
      <c r="A341" s="7"/>
    </row>
    <row r="342" spans="1:1">
      <c r="A342" s="44"/>
    </row>
    <row r="343" spans="1:1">
      <c r="A343" s="53"/>
    </row>
    <row r="344" spans="1:1">
      <c r="A344" s="34"/>
    </row>
    <row r="345" spans="1:1">
      <c r="A345" s="34"/>
    </row>
    <row r="346" spans="1:1">
      <c r="A346" s="53"/>
    </row>
    <row r="347" spans="1:1" ht="15">
      <c r="A347" s="49">
        <f>A348</f>
        <v>0</v>
      </c>
    </row>
    <row r="348" spans="1:1">
      <c r="A348" s="44">
        <f>A352</f>
        <v>0</v>
      </c>
    </row>
    <row r="349" spans="1:1">
      <c r="A349" s="34">
        <f>A353</f>
        <v>0</v>
      </c>
    </row>
    <row r="350" spans="1:1">
      <c r="A350" s="54"/>
    </row>
    <row r="351" spans="1:1">
      <c r="A351" s="44"/>
    </row>
    <row r="352" spans="1:1">
      <c r="A352" s="53"/>
    </row>
    <row r="353" spans="1:1">
      <c r="A353" s="34"/>
    </row>
    <row r="354" spans="1:1">
      <c r="A354" s="34"/>
    </row>
    <row r="355" spans="1:1">
      <c r="A355" s="53"/>
    </row>
    <row r="356" spans="1:1">
      <c r="A356" s="44">
        <f>A358+A361+A364+A412+A398</f>
        <v>0</v>
      </c>
    </row>
    <row r="357" spans="1:1">
      <c r="A357" s="27"/>
    </row>
    <row r="358" spans="1:1">
      <c r="A358" s="27"/>
    </row>
    <row r="359" spans="1:1">
      <c r="A359" s="34"/>
    </row>
    <row r="360" spans="1:1">
      <c r="A360" s="34"/>
    </row>
    <row r="361" spans="1:1">
      <c r="A361" s="27">
        <f>A362</f>
        <v>0</v>
      </c>
    </row>
    <row r="362" spans="1:1">
      <c r="A362" s="26"/>
    </row>
    <row r="363" spans="1:1">
      <c r="A363" s="27"/>
    </row>
    <row r="364" spans="1:1">
      <c r="A364" s="151">
        <f>SUM(A365:A380)+SUM(A387:A396)</f>
        <v>0</v>
      </c>
    </row>
    <row r="365" spans="1:1">
      <c r="A365" s="26"/>
    </row>
    <row r="366" spans="1:1">
      <c r="A366" s="26"/>
    </row>
    <row r="367" spans="1:1">
      <c r="A367" s="26"/>
    </row>
    <row r="368" spans="1:1">
      <c r="A368" s="26"/>
    </row>
    <row r="369" spans="1:1">
      <c r="A369" s="26"/>
    </row>
    <row r="370" spans="1:1">
      <c r="A370" s="26"/>
    </row>
    <row r="371" spans="1:1">
      <c r="A371" s="26"/>
    </row>
    <row r="372" spans="1:1">
      <c r="A372" s="26"/>
    </row>
    <row r="373" spans="1:1">
      <c r="A373" s="26"/>
    </row>
    <row r="374" spans="1:1">
      <c r="A374" s="115"/>
    </row>
    <row r="375" spans="1:1">
      <c r="A375" s="115"/>
    </row>
    <row r="376" spans="1:1">
      <c r="A376" s="115"/>
    </row>
    <row r="377" spans="1:1">
      <c r="A377" s="115"/>
    </row>
    <row r="378" spans="1:1">
      <c r="A378" s="115"/>
    </row>
    <row r="379" spans="1:1">
      <c r="A379" s="115"/>
    </row>
    <row r="380" spans="1:1">
      <c r="A380" s="115"/>
    </row>
    <row r="381" spans="1:1">
      <c r="A381" s="115"/>
    </row>
    <row r="382" spans="1:1">
      <c r="A382" s="115"/>
    </row>
    <row r="383" spans="1:1">
      <c r="A383" s="115"/>
    </row>
    <row r="384" spans="1:1">
      <c r="A384" s="115"/>
    </row>
    <row r="385" spans="1:1">
      <c r="A385" s="115"/>
    </row>
    <row r="386" spans="1:1">
      <c r="A386" s="115"/>
    </row>
    <row r="387" spans="1:1">
      <c r="A387" s="115"/>
    </row>
    <row r="388" spans="1:1">
      <c r="A388" s="115"/>
    </row>
    <row r="389" spans="1:1">
      <c r="A389" s="115"/>
    </row>
    <row r="390" spans="1:1">
      <c r="A390" s="115"/>
    </row>
    <row r="391" spans="1:1">
      <c r="A391" s="115"/>
    </row>
    <row r="392" spans="1:1">
      <c r="A392" s="115"/>
    </row>
    <row r="393" spans="1:1">
      <c r="A393" s="115"/>
    </row>
    <row r="394" spans="1:1">
      <c r="A394" s="115"/>
    </row>
    <row r="395" spans="1:1">
      <c r="A395" s="115"/>
    </row>
    <row r="396" spans="1:1">
      <c r="A396" s="115"/>
    </row>
    <row r="397" spans="1:1">
      <c r="A397" s="27"/>
    </row>
    <row r="398" spans="1:1">
      <c r="A398" s="27">
        <f>A400+A402+A403+A404++A405+A406</f>
        <v>0</v>
      </c>
    </row>
    <row r="399" spans="1:1">
      <c r="A399" s="34">
        <f>A401</f>
        <v>0</v>
      </c>
    </row>
    <row r="400" spans="1:1">
      <c r="A400" s="40"/>
    </row>
    <row r="401" spans="1:1">
      <c r="A401" s="40"/>
    </row>
    <row r="402" spans="1:1">
      <c r="A402" s="40"/>
    </row>
    <row r="403" spans="1:1">
      <c r="A403" s="40"/>
    </row>
    <row r="404" spans="1:1">
      <c r="A404" s="40"/>
    </row>
    <row r="405" spans="1:1">
      <c r="A405" s="40"/>
    </row>
    <row r="406" spans="1:1">
      <c r="A406" s="34">
        <f>A407+A408+A409+A410</f>
        <v>0</v>
      </c>
    </row>
    <row r="407" spans="1:1">
      <c r="A407" s="42"/>
    </row>
    <row r="408" spans="1:1">
      <c r="A408" s="51"/>
    </row>
    <row r="409" spans="1:1">
      <c r="A409" s="51"/>
    </row>
    <row r="410" spans="1:1">
      <c r="A410" s="51"/>
    </row>
    <row r="411" spans="1:1">
      <c r="A411" s="40"/>
    </row>
    <row r="412" spans="1:1">
      <c r="A412" s="27"/>
    </row>
    <row r="413" spans="1:1">
      <c r="A413" s="27"/>
    </row>
    <row r="414" spans="1:1">
      <c r="A414" s="27"/>
    </row>
    <row r="415" spans="1:1">
      <c r="A415" s="27"/>
    </row>
    <row r="416" spans="1:1">
      <c r="A416" s="27"/>
    </row>
    <row r="417" spans="1:1">
      <c r="A417" s="27"/>
    </row>
    <row r="418" spans="1:1">
      <c r="A418" s="27"/>
    </row>
    <row r="419" spans="1:1">
      <c r="A419" s="27"/>
    </row>
    <row r="420" spans="1:1">
      <c r="A420" s="27"/>
    </row>
    <row r="421" spans="1:1">
      <c r="A421" s="27"/>
    </row>
    <row r="422" spans="1:1">
      <c r="A422" s="27"/>
    </row>
    <row r="423" spans="1:1">
      <c r="A423" s="27"/>
    </row>
    <row r="424" spans="1:1">
      <c r="A424" s="27"/>
    </row>
    <row r="425" spans="1:1">
      <c r="A425" s="27"/>
    </row>
    <row r="426" spans="1:1" ht="15.75">
      <c r="A426" s="29"/>
    </row>
    <row r="427" spans="1:1">
      <c r="A427" s="116"/>
    </row>
    <row r="428" spans="1:1">
      <c r="A428" s="30">
        <f>A435+A618</f>
        <v>0</v>
      </c>
    </row>
    <row r="429" spans="1:1">
      <c r="A429" s="31"/>
    </row>
    <row r="430" spans="1:1">
      <c r="A430" s="32">
        <f>A431+A433+A432</f>
        <v>0</v>
      </c>
    </row>
    <row r="431" spans="1:1">
      <c r="A431" s="31"/>
    </row>
    <row r="432" spans="1:1">
      <c r="A432" s="31">
        <f>A678+A670+A682+A687+A691</f>
        <v>0</v>
      </c>
    </row>
    <row r="433" spans="1:1">
      <c r="A433" s="31">
        <f>A428-A431-A432</f>
        <v>0</v>
      </c>
    </row>
    <row r="434" spans="1:1">
      <c r="A434" s="122">
        <f>A437+A484+A507+A581+A623+A632+A673+A676+A685+A701+A704+A726</f>
        <v>0</v>
      </c>
    </row>
    <row r="435" spans="1:1" ht="15">
      <c r="A435" s="49">
        <f>A436+A483+A506+A580</f>
        <v>0</v>
      </c>
    </row>
    <row r="436" spans="1:1">
      <c r="A436" s="44">
        <f>A439+A443+A447+A451+A455+A459+A465+A469+A474+A479</f>
        <v>0</v>
      </c>
    </row>
    <row r="437" spans="1:1">
      <c r="A437" s="34">
        <f>A460+A470+A475+A480</f>
        <v>0</v>
      </c>
    </row>
    <row r="438" spans="1:1">
      <c r="A438" s="44"/>
    </row>
    <row r="439" spans="1:1">
      <c r="A439" s="53"/>
    </row>
    <row r="440" spans="1:1">
      <c r="A440" s="53"/>
    </row>
    <row r="441" spans="1:1">
      <c r="A441" s="53"/>
    </row>
    <row r="442" spans="1:1">
      <c r="A442" s="44"/>
    </row>
    <row r="443" spans="1:1">
      <c r="A443" s="53"/>
    </row>
    <row r="444" spans="1:1">
      <c r="A444" s="53"/>
    </row>
    <row r="445" spans="1:1">
      <c r="A445" s="53"/>
    </row>
    <row r="446" spans="1:1">
      <c r="A446" s="44"/>
    </row>
    <row r="447" spans="1:1">
      <c r="A447" s="53"/>
    </row>
    <row r="448" spans="1:1">
      <c r="A448" s="53"/>
    </row>
    <row r="449" spans="1:1">
      <c r="A449" s="58"/>
    </row>
    <row r="450" spans="1:1">
      <c r="A450" s="44"/>
    </row>
    <row r="451" spans="1:1">
      <c r="A451" s="53"/>
    </row>
    <row r="452" spans="1:1">
      <c r="A452" s="53"/>
    </row>
    <row r="453" spans="1:1">
      <c r="A453" s="58"/>
    </row>
    <row r="454" spans="1:1">
      <c r="A454" s="44"/>
    </row>
    <row r="455" spans="1:1">
      <c r="A455" s="53"/>
    </row>
    <row r="456" spans="1:1">
      <c r="A456" s="53"/>
    </row>
    <row r="457" spans="1:1">
      <c r="A457" s="27"/>
    </row>
    <row r="458" spans="1:1">
      <c r="A458" s="44"/>
    </row>
    <row r="459" spans="1:1">
      <c r="A459" s="53"/>
    </row>
    <row r="460" spans="1:1">
      <c r="A460" s="34"/>
    </row>
    <row r="461" spans="1:1">
      <c r="A461" s="40"/>
    </row>
    <row r="462" spans="1:1">
      <c r="A462" s="34"/>
    </row>
    <row r="463" spans="1:1">
      <c r="A463" s="53"/>
    </row>
    <row r="464" spans="1:1">
      <c r="A464" s="44"/>
    </row>
    <row r="465" spans="1:1">
      <c r="A465" s="53"/>
    </row>
    <row r="466" spans="1:1">
      <c r="A466" s="34"/>
    </row>
    <row r="467" spans="1:1">
      <c r="A467" s="53"/>
    </row>
    <row r="468" spans="1:1">
      <c r="A468" s="44"/>
    </row>
    <row r="469" spans="1:1">
      <c r="A469" s="53"/>
    </row>
    <row r="470" spans="1:1">
      <c r="A470" s="34"/>
    </row>
    <row r="471" spans="1:1">
      <c r="A471" s="34"/>
    </row>
    <row r="472" spans="1:1">
      <c r="A472" s="58"/>
    </row>
    <row r="473" spans="1:1">
      <c r="A473" s="44"/>
    </row>
    <row r="474" spans="1:1">
      <c r="A474" s="53"/>
    </row>
    <row r="475" spans="1:1">
      <c r="A475" s="34"/>
    </row>
    <row r="476" spans="1:1">
      <c r="A476" s="34"/>
    </row>
    <row r="477" spans="1:1">
      <c r="A477" s="34"/>
    </row>
    <row r="478" spans="1:1">
      <c r="A478" s="44"/>
    </row>
    <row r="479" spans="1:1">
      <c r="A479" s="53"/>
    </row>
    <row r="480" spans="1:1">
      <c r="A480" s="34"/>
    </row>
    <row r="481" spans="1:1">
      <c r="A481" s="34"/>
    </row>
    <row r="482" spans="1:1">
      <c r="A482" s="59"/>
    </row>
    <row r="483" spans="1:1">
      <c r="A483" s="44">
        <f>A486+A491+A495+A499+A503</f>
        <v>0</v>
      </c>
    </row>
    <row r="484" spans="1:1">
      <c r="A484" s="34">
        <f>A487</f>
        <v>0</v>
      </c>
    </row>
    <row r="485" spans="1:1">
      <c r="A485" s="44"/>
    </row>
    <row r="486" spans="1:1">
      <c r="A486" s="53"/>
    </row>
    <row r="487" spans="1:1">
      <c r="A487" s="34"/>
    </row>
    <row r="488" spans="1:1">
      <c r="A488" s="40"/>
    </row>
    <row r="489" spans="1:1">
      <c r="A489" s="53"/>
    </row>
    <row r="490" spans="1:1">
      <c r="A490" s="44"/>
    </row>
    <row r="491" spans="1:1">
      <c r="A491" s="53"/>
    </row>
    <row r="492" spans="1:1">
      <c r="A492" s="53"/>
    </row>
    <row r="493" spans="1:1">
      <c r="A493" s="58"/>
    </row>
    <row r="494" spans="1:1">
      <c r="A494" s="44"/>
    </row>
    <row r="495" spans="1:1">
      <c r="A495" s="53"/>
    </row>
    <row r="496" spans="1:1">
      <c r="A496" s="58"/>
    </row>
    <row r="497" spans="1:1">
      <c r="A497" s="58"/>
    </row>
    <row r="498" spans="1:1">
      <c r="A498" s="44"/>
    </row>
    <row r="499" spans="1:1">
      <c r="A499" s="53"/>
    </row>
    <row r="500" spans="1:1">
      <c r="A500" s="58"/>
    </row>
    <row r="501" spans="1:1">
      <c r="A501" s="58"/>
    </row>
    <row r="502" spans="1:1">
      <c r="A502" s="44"/>
    </row>
    <row r="503" spans="1:1">
      <c r="A503" s="53"/>
    </row>
    <row r="504" spans="1:1">
      <c r="A504" s="58"/>
    </row>
    <row r="505" spans="1:1">
      <c r="A505" s="58"/>
    </row>
    <row r="506" spans="1:1">
      <c r="A506" s="44">
        <f t="shared" ref="A506:A507" si="1">A508+A542+A560</f>
        <v>0</v>
      </c>
    </row>
    <row r="507" spans="1:1">
      <c r="A507" s="34">
        <f t="shared" si="1"/>
        <v>0</v>
      </c>
    </row>
    <row r="508" spans="1:1">
      <c r="A508" s="108">
        <f>A511+A517+A529+A534+A539</f>
        <v>0</v>
      </c>
    </row>
    <row r="509" spans="1:1">
      <c r="A509" s="41">
        <f>A512+A530+A535+A525</f>
        <v>0</v>
      </c>
    </row>
    <row r="510" spans="1:1">
      <c r="A510" s="44"/>
    </row>
    <row r="511" spans="1:1">
      <c r="A511" s="53"/>
    </row>
    <row r="512" spans="1:1">
      <c r="A512" s="34"/>
    </row>
    <row r="513" spans="1:1">
      <c r="A513" s="40"/>
    </row>
    <row r="514" spans="1:1">
      <c r="A514" s="53"/>
    </row>
    <row r="515" spans="1:1">
      <c r="A515" s="58"/>
    </row>
    <row r="516" spans="1:1">
      <c r="A516" s="44"/>
    </row>
    <row r="517" spans="1:1">
      <c r="A517" s="53">
        <f>A518+A519+A520+A521+A522+A523+A524</f>
        <v>0</v>
      </c>
    </row>
    <row r="518" spans="1:1">
      <c r="A518" s="61"/>
    </row>
    <row r="519" spans="1:1">
      <c r="A519" s="61"/>
    </row>
    <row r="520" spans="1:1">
      <c r="A520" s="61"/>
    </row>
    <row r="521" spans="1:1">
      <c r="A521" s="61"/>
    </row>
    <row r="522" spans="1:1">
      <c r="A522" s="61"/>
    </row>
    <row r="523" spans="1:1">
      <c r="A523" s="42"/>
    </row>
    <row r="524" spans="1:1">
      <c r="A524" s="42"/>
    </row>
    <row r="525" spans="1:1">
      <c r="A525" s="34"/>
    </row>
    <row r="526" spans="1:1">
      <c r="A526" s="53"/>
    </row>
    <row r="527" spans="1:1">
      <c r="A527" s="53"/>
    </row>
    <row r="528" spans="1:1">
      <c r="A528" s="44"/>
    </row>
    <row r="529" spans="1:1">
      <c r="A529" s="53"/>
    </row>
    <row r="530" spans="1:1">
      <c r="A530" s="34"/>
    </row>
    <row r="531" spans="1:1">
      <c r="A531" s="53"/>
    </row>
    <row r="532" spans="1:1">
      <c r="A532" s="58"/>
    </row>
    <row r="533" spans="1:1">
      <c r="A533" s="44"/>
    </row>
    <row r="534" spans="1:1">
      <c r="A534" s="53"/>
    </row>
    <row r="535" spans="1:1">
      <c r="A535" s="34"/>
    </row>
    <row r="536" spans="1:1">
      <c r="A536" s="34"/>
    </row>
    <row r="537" spans="1:1">
      <c r="A537" s="53"/>
    </row>
    <row r="538" spans="1:1">
      <c r="A538" s="44"/>
    </row>
    <row r="539" spans="1:1">
      <c r="A539" s="53"/>
    </row>
    <row r="540" spans="1:1">
      <c r="A540" s="34"/>
    </row>
    <row r="541" spans="1:1">
      <c r="A541" s="34"/>
    </row>
    <row r="542" spans="1:1">
      <c r="A542" s="108">
        <f>A545+A551+A557</f>
        <v>0</v>
      </c>
    </row>
    <row r="543" spans="1:1">
      <c r="A543" s="41">
        <f>A546+A552</f>
        <v>0</v>
      </c>
    </row>
    <row r="544" spans="1:1">
      <c r="A544" s="44"/>
    </row>
    <row r="545" spans="1:1">
      <c r="A545" s="53"/>
    </row>
    <row r="546" spans="1:1">
      <c r="A546" s="34"/>
    </row>
    <row r="547" spans="1:1">
      <c r="A547" s="40"/>
    </row>
    <row r="548" spans="1:1">
      <c r="A548" s="53"/>
    </row>
    <row r="549" spans="1:1">
      <c r="A549" s="53"/>
    </row>
    <row r="550" spans="1:1">
      <c r="A550" s="44"/>
    </row>
    <row r="551" spans="1:1">
      <c r="A551" s="62"/>
    </row>
    <row r="552" spans="1:1">
      <c r="A552" s="34"/>
    </row>
    <row r="553" spans="1:1">
      <c r="A553" s="40"/>
    </row>
    <row r="554" spans="1:1">
      <c r="A554" s="53"/>
    </row>
    <row r="555" spans="1:1">
      <c r="A555" s="58"/>
    </row>
    <row r="556" spans="1:1">
      <c r="A556" s="44"/>
    </row>
    <row r="557" spans="1:1">
      <c r="A557" s="62"/>
    </row>
    <row r="558" spans="1:1">
      <c r="A558" s="58"/>
    </row>
    <row r="559" spans="1:1">
      <c r="A559" s="53"/>
    </row>
    <row r="560" spans="1:1">
      <c r="A560" s="108">
        <f>A563+A568+A572+A576</f>
        <v>0</v>
      </c>
    </row>
    <row r="561" spans="1:1">
      <c r="A561" s="41">
        <f>A564++A577</f>
        <v>0</v>
      </c>
    </row>
    <row r="562" spans="1:1">
      <c r="A562" s="44"/>
    </row>
    <row r="563" spans="1:1">
      <c r="A563" s="53"/>
    </row>
    <row r="564" spans="1:1">
      <c r="A564" s="34"/>
    </row>
    <row r="565" spans="1:1">
      <c r="A565" s="44"/>
    </row>
    <row r="566" spans="1:1">
      <c r="A566" s="27"/>
    </row>
    <row r="567" spans="1:1">
      <c r="A567" s="44"/>
    </row>
    <row r="568" spans="1:1">
      <c r="A568" s="53"/>
    </row>
    <row r="569" spans="1:1">
      <c r="A569" s="58"/>
    </row>
    <row r="570" spans="1:1">
      <c r="A570" s="117"/>
    </row>
    <row r="571" spans="1:1">
      <c r="A571" s="44"/>
    </row>
    <row r="572" spans="1:1">
      <c r="A572" s="53"/>
    </row>
    <row r="573" spans="1:1">
      <c r="A573" s="58"/>
    </row>
    <row r="574" spans="1:1">
      <c r="A574" s="58"/>
    </row>
    <row r="575" spans="1:1">
      <c r="A575" s="44"/>
    </row>
    <row r="576" spans="1:1">
      <c r="A576" s="53"/>
    </row>
    <row r="577" spans="1:1">
      <c r="A577" s="34"/>
    </row>
    <row r="578" spans="1:1">
      <c r="A578" s="58"/>
    </row>
    <row r="579" spans="1:1">
      <c r="A579" s="58"/>
    </row>
    <row r="580" spans="1:1">
      <c r="A580" s="50">
        <f>A583+A587+A591+A595+A599+A605+A609+A613</f>
        <v>0</v>
      </c>
    </row>
    <row r="581" spans="1:1">
      <c r="A581" s="34">
        <f>A614</f>
        <v>0</v>
      </c>
    </row>
    <row r="582" spans="1:1">
      <c r="A582" s="44"/>
    </row>
    <row r="583" spans="1:1">
      <c r="A583" s="53"/>
    </row>
    <row r="584" spans="1:1">
      <c r="A584" s="53"/>
    </row>
    <row r="585" spans="1:1">
      <c r="A585" s="63"/>
    </row>
    <row r="586" spans="1:1">
      <c r="A586" s="44"/>
    </row>
    <row r="587" spans="1:1">
      <c r="A587" s="53"/>
    </row>
    <row r="588" spans="1:1">
      <c r="A588" s="53"/>
    </row>
    <row r="589" spans="1:1">
      <c r="A589" s="63"/>
    </row>
    <row r="590" spans="1:1">
      <c r="A590" s="44"/>
    </row>
    <row r="591" spans="1:1">
      <c r="A591" s="53"/>
    </row>
    <row r="592" spans="1:1">
      <c r="A592" s="53"/>
    </row>
    <row r="593" spans="1:1">
      <c r="A593" s="27"/>
    </row>
    <row r="594" spans="1:1">
      <c r="A594" s="44"/>
    </row>
    <row r="595" spans="1:1">
      <c r="A595" s="53"/>
    </row>
    <row r="596" spans="1:1">
      <c r="A596" s="53"/>
    </row>
    <row r="597" spans="1:1">
      <c r="A597" s="27"/>
    </row>
    <row r="598" spans="1:1">
      <c r="A598" s="44"/>
    </row>
    <row r="599" spans="1:1">
      <c r="A599" s="53">
        <f>A601+A600</f>
        <v>0</v>
      </c>
    </row>
    <row r="600" spans="1:1">
      <c r="A600" s="26"/>
    </row>
    <row r="601" spans="1:1">
      <c r="A601" s="26"/>
    </row>
    <row r="602" spans="1:1">
      <c r="A602" s="26"/>
    </row>
    <row r="603" spans="1:1">
      <c r="A603" s="54"/>
    </row>
    <row r="604" spans="1:1">
      <c r="A604" s="44"/>
    </row>
    <row r="605" spans="1:1">
      <c r="A605" s="53"/>
    </row>
    <row r="606" spans="1:1">
      <c r="A606" s="53"/>
    </row>
    <row r="607" spans="1:1">
      <c r="A607" s="63"/>
    </row>
    <row r="608" spans="1:1">
      <c r="A608" s="44"/>
    </row>
    <row r="609" spans="1:1">
      <c r="A609" s="53"/>
    </row>
    <row r="610" spans="1:1">
      <c r="A610" s="53"/>
    </row>
    <row r="611" spans="1:1">
      <c r="A611" s="64"/>
    </row>
    <row r="612" spans="1:1">
      <c r="A612" s="44"/>
    </row>
    <row r="613" spans="1:1">
      <c r="A613" s="53"/>
    </row>
    <row r="614" spans="1:1">
      <c r="A614" s="34"/>
    </row>
    <row r="615" spans="1:1">
      <c r="A615" s="40"/>
    </row>
    <row r="616" spans="1:1">
      <c r="A616" s="53"/>
    </row>
    <row r="617" spans="1:1">
      <c r="A617" s="64"/>
    </row>
    <row r="618" spans="1:1">
      <c r="A618" s="44">
        <f>A620+A698</f>
        <v>0</v>
      </c>
    </row>
    <row r="619" spans="1:1">
      <c r="A619" s="41"/>
    </row>
    <row r="620" spans="1:1">
      <c r="A620" s="14">
        <f>A622+A625+A631+A635+A656+A667+A675+A680+A684+A665+A627+A672+A689+A629</f>
        <v>0</v>
      </c>
    </row>
    <row r="621" spans="1:1">
      <c r="A621" s="41"/>
    </row>
    <row r="622" spans="1:1">
      <c r="A622" s="33"/>
    </row>
    <row r="623" spans="1:1">
      <c r="A623" s="34"/>
    </row>
    <row r="624" spans="1:1">
      <c r="A624" s="61"/>
    </row>
    <row r="625" spans="1:1">
      <c r="A625" s="33"/>
    </row>
    <row r="626" spans="1:1">
      <c r="A626" s="33"/>
    </row>
    <row r="627" spans="1:1">
      <c r="A627" s="33"/>
    </row>
    <row r="628" spans="1:1">
      <c r="A628" s="33"/>
    </row>
    <row r="629" spans="1:1">
      <c r="A629" s="33"/>
    </row>
    <row r="630" spans="1:1">
      <c r="A630" s="27"/>
    </row>
    <row r="631" spans="1:1">
      <c r="A631" s="33"/>
    </row>
    <row r="632" spans="1:1">
      <c r="A632" s="34"/>
    </row>
    <row r="633" spans="1:1">
      <c r="A633" s="40"/>
    </row>
    <row r="634" spans="1:1">
      <c r="A634" s="34"/>
    </row>
    <row r="635" spans="1:1">
      <c r="A635" s="33">
        <f>A637+A646+A651</f>
        <v>0</v>
      </c>
    </row>
    <row r="636" spans="1:1">
      <c r="A636" s="33"/>
    </row>
    <row r="637" spans="1:1">
      <c r="A637" s="33">
        <f>A638+A639+A640+A641+A642+A643+A644</f>
        <v>0</v>
      </c>
    </row>
    <row r="638" spans="1:1">
      <c r="A638" s="42"/>
    </row>
    <row r="639" spans="1:1">
      <c r="A639" s="42"/>
    </row>
    <row r="640" spans="1:1">
      <c r="A640" s="26"/>
    </row>
    <row r="641" spans="1:1">
      <c r="A641" s="26"/>
    </row>
    <row r="642" spans="1:1">
      <c r="A642" s="42"/>
    </row>
    <row r="643" spans="1:1">
      <c r="A643" s="42"/>
    </row>
    <row r="644" spans="1:1">
      <c r="A644" s="42"/>
    </row>
    <row r="645" spans="1:1">
      <c r="A645" s="2"/>
    </row>
    <row r="646" spans="1:1">
      <c r="A646" s="33">
        <f>A647</f>
        <v>0</v>
      </c>
    </row>
    <row r="647" spans="1:1">
      <c r="A647" s="42">
        <f>A648+A649</f>
        <v>0</v>
      </c>
    </row>
    <row r="648" spans="1:1">
      <c r="A648" s="42"/>
    </row>
    <row r="649" spans="1:1">
      <c r="A649" s="42"/>
    </row>
    <row r="650" spans="1:1">
      <c r="A650" s="42"/>
    </row>
    <row r="651" spans="1:1">
      <c r="A651" s="33">
        <f>A652+A653+A654</f>
        <v>0</v>
      </c>
    </row>
    <row r="652" spans="1:1">
      <c r="A652" s="42"/>
    </row>
    <row r="653" spans="1:1">
      <c r="A653" s="42"/>
    </row>
    <row r="654" spans="1:1">
      <c r="A654" s="42"/>
    </row>
    <row r="655" spans="1:1">
      <c r="A655" s="42"/>
    </row>
    <row r="656" spans="1:1">
      <c r="A656" s="33">
        <f>A657+A660+A661+A659+A658</f>
        <v>0</v>
      </c>
    </row>
    <row r="657" spans="1:1">
      <c r="A657" s="51"/>
    </row>
    <row r="658" spans="1:1">
      <c r="A658" s="51"/>
    </row>
    <row r="659" spans="1:1">
      <c r="A659" s="51"/>
    </row>
    <row r="660" spans="1:1">
      <c r="A660" s="51"/>
    </row>
    <row r="661" spans="1:1">
      <c r="A661" s="66"/>
    </row>
    <row r="662" spans="1:1">
      <c r="A662" s="66"/>
    </row>
    <row r="663" spans="1:1">
      <c r="A663" s="66"/>
    </row>
    <row r="664" spans="1:1">
      <c r="A664" s="66"/>
    </row>
    <row r="665" spans="1:1">
      <c r="A665" s="43"/>
    </row>
    <row r="666" spans="1:1">
      <c r="A666" s="66"/>
    </row>
    <row r="667" spans="1:1">
      <c r="A667" s="43"/>
    </row>
    <row r="668" spans="1:1">
      <c r="A668" s="43"/>
    </row>
    <row r="669" spans="1:1">
      <c r="A669" s="36"/>
    </row>
    <row r="670" spans="1:1">
      <c r="A670" s="40"/>
    </row>
    <row r="671" spans="1:1">
      <c r="A671" s="34"/>
    </row>
    <row r="672" spans="1:1">
      <c r="A672" s="33"/>
    </row>
    <row r="673" spans="1:1">
      <c r="A673" s="34"/>
    </row>
    <row r="674" spans="1:1">
      <c r="A674" s="34"/>
    </row>
    <row r="675" spans="1:1">
      <c r="A675" s="118"/>
    </row>
    <row r="676" spans="1:1">
      <c r="A676" s="34"/>
    </row>
    <row r="677" spans="1:1">
      <c r="A677" s="34"/>
    </row>
    <row r="678" spans="1:1">
      <c r="A678" s="40"/>
    </row>
    <row r="679" spans="1:1">
      <c r="A679" s="40"/>
    </row>
    <row r="680" spans="1:1">
      <c r="A680" s="118"/>
    </row>
    <row r="681" spans="1:1">
      <c r="A681" s="34"/>
    </row>
    <row r="682" spans="1:1">
      <c r="A682" s="40"/>
    </row>
    <row r="683" spans="1:1">
      <c r="A683" s="40"/>
    </row>
    <row r="684" spans="1:1">
      <c r="A684" s="118"/>
    </row>
    <row r="685" spans="1:1">
      <c r="A685" s="34"/>
    </row>
    <row r="686" spans="1:1">
      <c r="A686" s="34"/>
    </row>
    <row r="687" spans="1:1">
      <c r="A687" s="40"/>
    </row>
    <row r="688" spans="1:1">
      <c r="A688" s="40"/>
    </row>
    <row r="689" spans="1:1">
      <c r="A689" s="118"/>
    </row>
    <row r="690" spans="1:1">
      <c r="A690" s="34"/>
    </row>
    <row r="691" spans="1:1">
      <c r="A691" s="40"/>
    </row>
    <row r="692" spans="1:1">
      <c r="A692" s="40"/>
    </row>
    <row r="693" spans="1:1">
      <c r="A693" s="40"/>
    </row>
    <row r="694" spans="1:1">
      <c r="A694" s="40"/>
    </row>
    <row r="695" spans="1:1">
      <c r="A695" s="40"/>
    </row>
    <row r="696" spans="1:1">
      <c r="A696" s="40"/>
    </row>
    <row r="697" spans="1:1">
      <c r="A697" s="7"/>
    </row>
    <row r="698" spans="1:1">
      <c r="A698" s="67">
        <f>A700+A703+A709+A711+A713+A715+A719+A721+A723+A725+A717</f>
        <v>0</v>
      </c>
    </row>
    <row r="699" spans="1:1">
      <c r="A699" s="67"/>
    </row>
    <row r="700" spans="1:1">
      <c r="A700" s="33"/>
    </row>
    <row r="701" spans="1:1">
      <c r="A701" s="34"/>
    </row>
    <row r="702" spans="1:1">
      <c r="A702" s="67"/>
    </row>
    <row r="703" spans="1:1">
      <c r="A703" s="33">
        <f>A705+A707</f>
        <v>0</v>
      </c>
    </row>
    <row r="704" spans="1:1">
      <c r="A704" s="34"/>
    </row>
    <row r="705" spans="1:1">
      <c r="A705" s="42"/>
    </row>
    <row r="706" spans="1:1">
      <c r="A706" s="41"/>
    </row>
    <row r="707" spans="1:1">
      <c r="A707" s="42"/>
    </row>
    <row r="708" spans="1:1">
      <c r="A708" s="42"/>
    </row>
    <row r="709" spans="1:1">
      <c r="A709" s="33"/>
    </row>
    <row r="710" spans="1:1">
      <c r="A710" s="42"/>
    </row>
    <row r="711" spans="1:1">
      <c r="A711" s="33"/>
    </row>
    <row r="712" spans="1:1">
      <c r="A712" s="33"/>
    </row>
    <row r="713" spans="1:1">
      <c r="A713" s="43"/>
    </row>
    <row r="714" spans="1:1">
      <c r="A714" s="43"/>
    </row>
    <row r="715" spans="1:1">
      <c r="A715" s="43"/>
    </row>
    <row r="716" spans="1:1">
      <c r="A716" s="43"/>
    </row>
    <row r="717" spans="1:1">
      <c r="A717" s="43"/>
    </row>
    <row r="718" spans="1:1">
      <c r="A718" s="42"/>
    </row>
    <row r="719" spans="1:1">
      <c r="A719" s="33"/>
    </row>
    <row r="720" spans="1:1">
      <c r="A720" s="33"/>
    </row>
    <row r="721" spans="1:1">
      <c r="A721" s="33"/>
    </row>
    <row r="722" spans="1:1">
      <c r="A722" s="33"/>
    </row>
    <row r="723" spans="1:1">
      <c r="A723" s="33"/>
    </row>
    <row r="724" spans="1:1">
      <c r="A724" s="33"/>
    </row>
    <row r="725" spans="1:1">
      <c r="A725" s="33"/>
    </row>
    <row r="726" spans="1:1">
      <c r="A726" s="34"/>
    </row>
    <row r="727" spans="1:1">
      <c r="A727" s="34"/>
    </row>
    <row r="728" spans="1:1">
      <c r="A728" s="34"/>
    </row>
    <row r="729" spans="1:1">
      <c r="A729" s="102"/>
    </row>
    <row r="730" spans="1:1">
      <c r="A730" s="68"/>
    </row>
    <row r="731" spans="1:1" ht="15.75">
      <c r="A731" s="69"/>
    </row>
    <row r="732" spans="1:1">
      <c r="A732" s="70"/>
    </row>
    <row r="733" spans="1:1">
      <c r="A733" s="70">
        <f>SUM(A739,A745,A751)</f>
        <v>0</v>
      </c>
    </row>
    <row r="734" spans="1:1">
      <c r="A734" s="71"/>
    </row>
    <row r="735" spans="1:1">
      <c r="A735" s="72">
        <f>SUM(A736:A737)</f>
        <v>0</v>
      </c>
    </row>
    <row r="736" spans="1:1">
      <c r="A736" s="71"/>
    </row>
    <row r="737" spans="1:1">
      <c r="A737" s="71">
        <f>A733-A736</f>
        <v>0</v>
      </c>
    </row>
    <row r="738" spans="1:1">
      <c r="A738" s="109">
        <f>A754+A778</f>
        <v>0</v>
      </c>
    </row>
    <row r="739" spans="1:1" ht="15">
      <c r="A739" s="86">
        <f>SUM(A740)</f>
        <v>0</v>
      </c>
    </row>
    <row r="740" spans="1:1">
      <c r="A740" s="87">
        <f>SUM(A742)</f>
        <v>0</v>
      </c>
    </row>
    <row r="741" spans="1:1">
      <c r="A741" s="87"/>
    </row>
    <row r="742" spans="1:1">
      <c r="A742" s="53"/>
    </row>
    <row r="743" spans="1:1">
      <c r="A743" s="88"/>
    </row>
    <row r="744" spans="1:1">
      <c r="A744" s="56"/>
    </row>
    <row r="745" spans="1:1" ht="15">
      <c r="A745" s="49">
        <f>SUM(A746)</f>
        <v>0</v>
      </c>
    </row>
    <row r="746" spans="1:1">
      <c r="A746" s="50">
        <f>SUM(A748)</f>
        <v>0</v>
      </c>
    </row>
    <row r="747" spans="1:1">
      <c r="A747" s="87"/>
    </row>
    <row r="748" spans="1:1">
      <c r="A748" s="53"/>
    </row>
    <row r="749" spans="1:1">
      <c r="A749" s="46"/>
    </row>
    <row r="750" spans="1:1">
      <c r="A750" s="89"/>
    </row>
    <row r="751" spans="1:1">
      <c r="A751" s="70">
        <f>SUM(A753,A758,A768,A777,A783,A781,A756)</f>
        <v>0</v>
      </c>
    </row>
    <row r="752" spans="1:1">
      <c r="A752" s="70"/>
    </row>
    <row r="753" spans="1:1">
      <c r="A753" s="39"/>
    </row>
    <row r="754" spans="1:1">
      <c r="A754" s="40"/>
    </row>
    <row r="755" spans="1:1">
      <c r="A755" s="40"/>
    </row>
    <row r="756" spans="1:1">
      <c r="A756" s="39"/>
    </row>
    <row r="757" spans="1:1">
      <c r="A757" s="70"/>
    </row>
    <row r="758" spans="1:1">
      <c r="A758" s="43">
        <f>SUM(A759:A766)</f>
        <v>0</v>
      </c>
    </row>
    <row r="759" spans="1:1">
      <c r="A759" s="51"/>
    </row>
    <row r="760" spans="1:1">
      <c r="A760" s="51"/>
    </row>
    <row r="761" spans="1:1">
      <c r="A761" s="51"/>
    </row>
    <row r="762" spans="1:1">
      <c r="A762" s="51"/>
    </row>
    <row r="763" spans="1:1">
      <c r="A763" s="51"/>
    </row>
    <row r="764" spans="1:1">
      <c r="A764" s="51"/>
    </row>
    <row r="765" spans="1:1">
      <c r="A765" s="90"/>
    </row>
    <row r="766" spans="1:1">
      <c r="A766" s="51"/>
    </row>
    <row r="767" spans="1:1">
      <c r="A767" s="73"/>
    </row>
    <row r="768" spans="1:1">
      <c r="A768" s="43">
        <f>SUM(A769:A773)</f>
        <v>0</v>
      </c>
    </row>
    <row r="769" spans="1:1">
      <c r="A769" s="42"/>
    </row>
    <row r="770" spans="1:1">
      <c r="A770" s="42"/>
    </row>
    <row r="771" spans="1:1">
      <c r="A771" s="51"/>
    </row>
    <row r="772" spans="1:1">
      <c r="A772" s="51"/>
    </row>
    <row r="773" spans="1:1">
      <c r="A773" s="51"/>
    </row>
    <row r="774" spans="1:1">
      <c r="A774" s="73"/>
    </row>
    <row r="775" spans="1:1">
      <c r="A775" s="51"/>
    </row>
    <row r="776" spans="1:1">
      <c r="A776" s="73"/>
    </row>
    <row r="777" spans="1:1">
      <c r="A777" s="33"/>
    </row>
    <row r="778" spans="1:1">
      <c r="A778" s="34"/>
    </row>
    <row r="779" spans="1:1">
      <c r="A779" s="34"/>
    </row>
    <row r="780" spans="1:1">
      <c r="A780" s="34"/>
    </row>
    <row r="781" spans="1:1">
      <c r="A781" s="35"/>
    </row>
    <row r="782" spans="1:1">
      <c r="A782" s="73"/>
    </row>
    <row r="783" spans="1:1">
      <c r="A783" s="39"/>
    </row>
    <row r="784" spans="1:1">
      <c r="A784" s="101"/>
    </row>
    <row r="785" spans="1:1">
      <c r="A785" s="101"/>
    </row>
    <row r="786" spans="1:1" ht="15.75">
      <c r="A786" s="37"/>
    </row>
    <row r="787" spans="1:1">
      <c r="A787" s="27"/>
    </row>
    <row r="788" spans="1:1">
      <c r="A788" s="30">
        <f>A795+A845+A865+A853</f>
        <v>0</v>
      </c>
    </row>
    <row r="789" spans="1:1">
      <c r="A789" s="31"/>
    </row>
    <row r="790" spans="1:1">
      <c r="A790" s="32">
        <f>A791+A792+A793</f>
        <v>0</v>
      </c>
    </row>
    <row r="791" spans="1:1">
      <c r="A791" s="31"/>
    </row>
    <row r="792" spans="1:1">
      <c r="A792" s="31"/>
    </row>
    <row r="793" spans="1:1">
      <c r="A793" s="31">
        <f>A788-A791-A792</f>
        <v>0</v>
      </c>
    </row>
    <row r="794" spans="1:1">
      <c r="A794" s="122">
        <f>A806+A839+A847+A868+A905+A855+A881+A910</f>
        <v>0</v>
      </c>
    </row>
    <row r="795" spans="1:1" ht="15">
      <c r="A795" s="48">
        <f>A796+A805+A838</f>
        <v>0</v>
      </c>
    </row>
    <row r="796" spans="1:1">
      <c r="A796" s="30">
        <f>A798+A802</f>
        <v>0</v>
      </c>
    </row>
    <row r="797" spans="1:1">
      <c r="A797" s="44"/>
    </row>
    <row r="798" spans="1:1">
      <c r="A798" s="53"/>
    </row>
    <row r="799" spans="1:1">
      <c r="A799" s="34"/>
    </row>
    <row r="800" spans="1:1">
      <c r="A800" s="34"/>
    </row>
    <row r="801" spans="1:1">
      <c r="A801" s="44"/>
    </row>
    <row r="802" spans="1:1">
      <c r="A802" s="53"/>
    </row>
    <row r="803" spans="1:1">
      <c r="A803" s="53"/>
    </row>
    <row r="804" spans="1:1">
      <c r="A804" s="34"/>
    </row>
    <row r="805" spans="1:1">
      <c r="A805" s="30">
        <f>A808+A813+A817+A825+A830+A835</f>
        <v>0</v>
      </c>
    </row>
    <row r="806" spans="1:1">
      <c r="A806" s="34">
        <f>A826+A831+A818</f>
        <v>0</v>
      </c>
    </row>
    <row r="807" spans="1:1">
      <c r="A807" s="44"/>
    </row>
    <row r="808" spans="1:1">
      <c r="A808" s="53"/>
    </row>
    <row r="809" spans="1:1">
      <c r="A809" s="53"/>
    </row>
    <row r="810" spans="1:1">
      <c r="A810" s="34"/>
    </row>
    <row r="811" spans="1:1">
      <c r="A811" s="40"/>
    </row>
    <row r="812" spans="1:1">
      <c r="A812" s="44"/>
    </row>
    <row r="813" spans="1:1">
      <c r="A813" s="53"/>
    </row>
    <row r="814" spans="1:1">
      <c r="A814" s="34"/>
    </row>
    <row r="815" spans="1:1">
      <c r="A815" s="34"/>
    </row>
    <row r="816" spans="1:1">
      <c r="A816" s="44"/>
    </row>
    <row r="817" spans="1:1">
      <c r="A817" s="53"/>
    </row>
    <row r="818" spans="1:1">
      <c r="A818" s="34"/>
    </row>
    <row r="819" spans="1:1">
      <c r="A819" s="42"/>
    </row>
    <row r="820" spans="1:1">
      <c r="A820" s="42"/>
    </row>
    <row r="821" spans="1:1">
      <c r="A821" s="42"/>
    </row>
    <row r="822" spans="1:1">
      <c r="A822" s="34"/>
    </row>
    <row r="823" spans="1:1">
      <c r="A823" s="34"/>
    </row>
    <row r="824" spans="1:1">
      <c r="A824" s="44"/>
    </row>
    <row r="825" spans="1:1">
      <c r="A825" s="53"/>
    </row>
    <row r="826" spans="1:1">
      <c r="A826" s="34"/>
    </row>
    <row r="827" spans="1:1">
      <c r="A827" s="42"/>
    </row>
    <row r="828" spans="1:1">
      <c r="A828" s="34"/>
    </row>
    <row r="829" spans="1:1">
      <c r="A829" s="44"/>
    </row>
    <row r="830" spans="1:1">
      <c r="A830" s="53"/>
    </row>
    <row r="831" spans="1:1">
      <c r="A831" s="34"/>
    </row>
    <row r="832" spans="1:1">
      <c r="A832" s="34"/>
    </row>
    <row r="833" spans="1:1">
      <c r="A833" s="34"/>
    </row>
    <row r="834" spans="1:1">
      <c r="A834" s="44"/>
    </row>
    <row r="835" spans="1:1">
      <c r="A835" s="53"/>
    </row>
    <row r="836" spans="1:1">
      <c r="A836" s="34"/>
    </row>
    <row r="837" spans="1:1">
      <c r="A837" s="45"/>
    </row>
    <row r="838" spans="1:1">
      <c r="A838" s="30">
        <f t="shared" ref="A838:A839" si="2">A841</f>
        <v>0</v>
      </c>
    </row>
    <row r="839" spans="1:1">
      <c r="A839" s="34">
        <f t="shared" si="2"/>
        <v>0</v>
      </c>
    </row>
    <row r="840" spans="1:1">
      <c r="A840" s="44"/>
    </row>
    <row r="841" spans="1:1">
      <c r="A841" s="53"/>
    </row>
    <row r="842" spans="1:1">
      <c r="A842" s="34"/>
    </row>
    <row r="843" spans="1:1">
      <c r="A843" s="34"/>
    </row>
    <row r="844" spans="1:1">
      <c r="A844" s="54"/>
    </row>
    <row r="845" spans="1:1" ht="15">
      <c r="A845" s="48">
        <f>A846</f>
        <v>0</v>
      </c>
    </row>
    <row r="846" spans="1:1">
      <c r="A846" s="30">
        <f t="shared" ref="A846:A847" si="3">A849</f>
        <v>0</v>
      </c>
    </row>
    <row r="847" spans="1:1">
      <c r="A847" s="34">
        <f t="shared" si="3"/>
        <v>0</v>
      </c>
    </row>
    <row r="848" spans="1:1">
      <c r="A848" s="44"/>
    </row>
    <row r="849" spans="1:1">
      <c r="A849" s="53"/>
    </row>
    <row r="850" spans="1:1">
      <c r="A850" s="34"/>
    </row>
    <row r="851" spans="1:1">
      <c r="A851" s="34"/>
    </row>
    <row r="852" spans="1:1">
      <c r="A852" s="34"/>
    </row>
    <row r="853" spans="1:1" ht="15">
      <c r="A853" s="95">
        <f>A854</f>
        <v>0</v>
      </c>
    </row>
    <row r="854" spans="1:1">
      <c r="A854" s="44">
        <f>A857+A862</f>
        <v>0</v>
      </c>
    </row>
    <row r="855" spans="1:1">
      <c r="A855" s="34">
        <f>A858</f>
        <v>0</v>
      </c>
    </row>
    <row r="856" spans="1:1">
      <c r="A856" s="44"/>
    </row>
    <row r="857" spans="1:1">
      <c r="A857" s="53"/>
    </row>
    <row r="858" spans="1:1">
      <c r="A858" s="34"/>
    </row>
    <row r="859" spans="1:1">
      <c r="A859" s="41"/>
    </row>
    <row r="860" spans="1:1">
      <c r="A860" s="75"/>
    </row>
    <row r="861" spans="1:1">
      <c r="A861" s="44"/>
    </row>
    <row r="862" spans="1:1">
      <c r="A862" s="53"/>
    </row>
    <row r="863" spans="1:1">
      <c r="A863" s="34"/>
    </row>
    <row r="864" spans="1:1">
      <c r="A864" s="34"/>
    </row>
    <row r="865" spans="1:1">
      <c r="A865" s="30">
        <f>A867+A870+A878+A876+A894+A896+A891+A898+A893+A897+A904+A892+A888+A895+A880+A883+A885+A909</f>
        <v>0</v>
      </c>
    </row>
    <row r="866" spans="1:1">
      <c r="A866" s="45"/>
    </row>
    <row r="867" spans="1:1">
      <c r="A867" s="33"/>
    </row>
    <row r="868" spans="1:1">
      <c r="A868" s="34"/>
    </row>
    <row r="869" spans="1:1">
      <c r="A869" s="34"/>
    </row>
    <row r="870" spans="1:1">
      <c r="A870" s="35">
        <f>A871+A872+A873+A874</f>
        <v>0</v>
      </c>
    </row>
    <row r="871" spans="1:1">
      <c r="A871" s="74"/>
    </row>
    <row r="872" spans="1:1">
      <c r="A872" s="74"/>
    </row>
    <row r="873" spans="1:1">
      <c r="A873" s="74"/>
    </row>
    <row r="874" spans="1:1">
      <c r="A874" s="74"/>
    </row>
    <row r="875" spans="1:1">
      <c r="A875" s="74"/>
    </row>
    <row r="876" spans="1:1">
      <c r="A876" s="33"/>
    </row>
    <row r="877" spans="1:1">
      <c r="A877" s="33"/>
    </row>
    <row r="878" spans="1:1">
      <c r="A878" s="35"/>
    </row>
    <row r="879" spans="1:1">
      <c r="A879" s="35"/>
    </row>
    <row r="880" spans="1:1">
      <c r="A880" s="43"/>
    </row>
    <row r="881" spans="1:1">
      <c r="A881" s="34"/>
    </row>
    <row r="882" spans="1:1">
      <c r="A882" s="34"/>
    </row>
    <row r="883" spans="1:1">
      <c r="A883" s="33"/>
    </row>
    <row r="884" spans="1:1">
      <c r="A884" s="30"/>
    </row>
    <row r="885" spans="1:1">
      <c r="A885" s="35"/>
    </row>
    <row r="886" spans="1:1">
      <c r="A886" s="35"/>
    </row>
    <row r="887" spans="1:1">
      <c r="A887" s="35">
        <f>A888+A891+A892+A893+A894+A895+A896+A897+A898</f>
        <v>0</v>
      </c>
    </row>
    <row r="888" spans="1:1">
      <c r="A888" s="74"/>
    </row>
    <row r="889" spans="1:1">
      <c r="A889" s="41"/>
    </row>
    <row r="890" spans="1:1">
      <c r="A890" s="41"/>
    </row>
    <row r="891" spans="1:1">
      <c r="A891" s="74"/>
    </row>
    <row r="892" spans="1:1">
      <c r="A892" s="74"/>
    </row>
    <row r="893" spans="1:1">
      <c r="A893" s="74"/>
    </row>
    <row r="894" spans="1:1">
      <c r="A894" s="74"/>
    </row>
    <row r="895" spans="1:1">
      <c r="A895" s="74"/>
    </row>
    <row r="896" spans="1:1">
      <c r="A896" s="74"/>
    </row>
    <row r="897" spans="1:1">
      <c r="A897" s="74"/>
    </row>
    <row r="898" spans="1:1">
      <c r="A898" s="74"/>
    </row>
    <row r="899" spans="1:1">
      <c r="A899" s="74"/>
    </row>
    <row r="900" spans="1:1">
      <c r="A900" s="74"/>
    </row>
    <row r="901" spans="1:1">
      <c r="A901" s="74"/>
    </row>
    <row r="902" spans="1:1">
      <c r="A902" s="74"/>
    </row>
    <row r="903" spans="1:1">
      <c r="A903" s="35"/>
    </row>
    <row r="904" spans="1:1">
      <c r="A904" s="39"/>
    </row>
    <row r="905" spans="1:1">
      <c r="A905" s="34"/>
    </row>
    <row r="906" spans="1:1">
      <c r="A906" s="34"/>
    </row>
    <row r="907" spans="1:1">
      <c r="A907" s="40"/>
    </row>
    <row r="908" spans="1:1">
      <c r="A908" s="40"/>
    </row>
    <row r="909" spans="1:1">
      <c r="A909" s="43"/>
    </row>
    <row r="910" spans="1:1">
      <c r="A910" s="34"/>
    </row>
    <row r="911" spans="1:1">
      <c r="A911" s="65"/>
    </row>
    <row r="912" spans="1:1">
      <c r="A912" s="40"/>
    </row>
    <row r="913" spans="1:1">
      <c r="A913" s="35"/>
    </row>
    <row r="914" spans="1:1">
      <c r="A914" s="35"/>
    </row>
    <row r="915" spans="1:1" ht="15.75">
      <c r="A915" s="29"/>
    </row>
    <row r="916" spans="1:1">
      <c r="A916" s="35"/>
    </row>
    <row r="917" spans="1:1">
      <c r="A917" s="145">
        <f>SUM(A924,A942)</f>
        <v>0</v>
      </c>
    </row>
    <row r="918" spans="1:1">
      <c r="A918" s="142"/>
    </row>
    <row r="919" spans="1:1">
      <c r="A919" s="143">
        <f>SUM(A920:A922)</f>
        <v>0</v>
      </c>
    </row>
    <row r="920" spans="1:1">
      <c r="A920" s="142"/>
    </row>
    <row r="921" spans="1:1">
      <c r="A921" s="142">
        <f>SUM(A967,A972,A977,A982,A987,A992,A997)</f>
        <v>0</v>
      </c>
    </row>
    <row r="922" spans="1:1">
      <c r="A922" s="142">
        <f>A917-A920-A921</f>
        <v>0</v>
      </c>
    </row>
    <row r="923" spans="1:1">
      <c r="A923" s="109">
        <f>A945+A965+A970+A975+A980+A985+A990+A995</f>
        <v>0</v>
      </c>
    </row>
    <row r="924" spans="1:1" ht="15">
      <c r="A924" s="48">
        <f>SUM(A925,A934,A939)</f>
        <v>0</v>
      </c>
    </row>
    <row r="925" spans="1:1">
      <c r="A925" s="44">
        <f>SUM(A927,A931)</f>
        <v>0</v>
      </c>
    </row>
    <row r="926" spans="1:1">
      <c r="A926" s="44"/>
    </row>
    <row r="927" spans="1:1">
      <c r="A927" s="53"/>
    </row>
    <row r="928" spans="1:1">
      <c r="A928" s="53"/>
    </row>
    <row r="929" spans="1:1">
      <c r="A929" s="47"/>
    </row>
    <row r="930" spans="1:1">
      <c r="A930" s="44"/>
    </row>
    <row r="931" spans="1:1">
      <c r="A931" s="53"/>
    </row>
    <row r="932" spans="1:1">
      <c r="A932" s="53"/>
    </row>
    <row r="933" spans="1:1">
      <c r="A933" s="75"/>
    </row>
    <row r="934" spans="1:1">
      <c r="A934" s="44"/>
    </row>
    <row r="935" spans="1:1">
      <c r="A935" s="44"/>
    </row>
    <row r="936" spans="1:1">
      <c r="A936" s="91"/>
    </row>
    <row r="937" spans="1:1">
      <c r="A937" s="60"/>
    </row>
    <row r="938" spans="1:1">
      <c r="A938" s="53"/>
    </row>
    <row r="939" spans="1:1">
      <c r="A939" s="44"/>
    </row>
    <row r="940" spans="1:1">
      <c r="A940" s="53"/>
    </row>
    <row r="941" spans="1:1">
      <c r="A941" s="53"/>
    </row>
    <row r="942" spans="1:1">
      <c r="A942" s="30">
        <f>SUM(A944,A947,A955,A959,A964,A969,A974,A979,A984,A989,A994,A999,A1001)</f>
        <v>0</v>
      </c>
    </row>
    <row r="943" spans="1:1">
      <c r="A943" s="30"/>
    </row>
    <row r="944" spans="1:1">
      <c r="A944" s="35"/>
    </row>
    <row r="945" spans="1:1">
      <c r="A945" s="34"/>
    </row>
    <row r="946" spans="1:1">
      <c r="A946" s="31"/>
    </row>
    <row r="947" spans="1:1">
      <c r="A947" s="27">
        <f>SUM(A948:A951)</f>
        <v>0</v>
      </c>
    </row>
    <row r="948" spans="1:1">
      <c r="A948" s="42"/>
    </row>
    <row r="949" spans="1:1">
      <c r="A949" s="92"/>
    </row>
    <row r="950" spans="1:1">
      <c r="A950" s="92"/>
    </row>
    <row r="951" spans="1:1">
      <c r="A951" s="92"/>
    </row>
    <row r="952" spans="1:1">
      <c r="A952" s="92"/>
    </row>
    <row r="953" spans="1:1">
      <c r="A953" s="51"/>
    </row>
    <row r="954" spans="1:1">
      <c r="A954" s="51"/>
    </row>
    <row r="955" spans="1:1">
      <c r="A955" s="33">
        <f>SUM(A956:A957)</f>
        <v>0</v>
      </c>
    </row>
    <row r="956" spans="1:1">
      <c r="A956" s="42"/>
    </row>
    <row r="957" spans="1:1">
      <c r="A957" s="93"/>
    </row>
    <row r="958" spans="1:1">
      <c r="A958" s="30"/>
    </row>
    <row r="959" spans="1:1">
      <c r="A959" s="33">
        <f>SUM(A960:A962)</f>
        <v>0</v>
      </c>
    </row>
    <row r="960" spans="1:1">
      <c r="A960" s="42"/>
    </row>
    <row r="961" spans="1:1">
      <c r="A961" s="93"/>
    </row>
    <row r="962" spans="1:1">
      <c r="A962" s="93"/>
    </row>
    <row r="963" spans="1:1">
      <c r="A963" s="42"/>
    </row>
    <row r="964" spans="1:1">
      <c r="A964" s="146"/>
    </row>
    <row r="965" spans="1:1">
      <c r="A965" s="144"/>
    </row>
    <row r="966" spans="1:1">
      <c r="A966" s="148"/>
    </row>
    <row r="967" spans="1:1">
      <c r="A967" s="147"/>
    </row>
    <row r="968" spans="1:1">
      <c r="A968" s="149"/>
    </row>
    <row r="969" spans="1:1">
      <c r="A969" s="146"/>
    </row>
    <row r="970" spans="1:1">
      <c r="A970" s="144"/>
    </row>
    <row r="971" spans="1:1">
      <c r="A971" s="144"/>
    </row>
    <row r="972" spans="1:1">
      <c r="A972" s="147"/>
    </row>
    <row r="973" spans="1:1">
      <c r="A973" s="147"/>
    </row>
    <row r="974" spans="1:1">
      <c r="A974" s="146"/>
    </row>
    <row r="975" spans="1:1">
      <c r="A975" s="144"/>
    </row>
    <row r="976" spans="1:1">
      <c r="A976" s="148"/>
    </row>
    <row r="977" spans="1:1">
      <c r="A977" s="147"/>
    </row>
    <row r="978" spans="1:1">
      <c r="A978" s="147"/>
    </row>
    <row r="979" spans="1:1">
      <c r="A979" s="146"/>
    </row>
    <row r="980" spans="1:1">
      <c r="A980" s="144"/>
    </row>
    <row r="981" spans="1:1">
      <c r="A981" s="148"/>
    </row>
    <row r="982" spans="1:1">
      <c r="A982" s="147"/>
    </row>
    <row r="983" spans="1:1">
      <c r="A983" s="147"/>
    </row>
    <row r="984" spans="1:1">
      <c r="A984" s="146"/>
    </row>
    <row r="985" spans="1:1">
      <c r="A985" s="144"/>
    </row>
    <row r="986" spans="1:1">
      <c r="A986" s="148"/>
    </row>
    <row r="987" spans="1:1">
      <c r="A987" s="147"/>
    </row>
    <row r="988" spans="1:1">
      <c r="A988" s="144"/>
    </row>
    <row r="989" spans="1:1">
      <c r="A989" s="146"/>
    </row>
    <row r="990" spans="1:1">
      <c r="A990" s="144"/>
    </row>
    <row r="991" spans="1:1">
      <c r="A991" s="149"/>
    </row>
    <row r="992" spans="1:1">
      <c r="A992" s="147"/>
    </row>
    <row r="993" spans="1:1">
      <c r="A993" s="147"/>
    </row>
    <row r="994" spans="1:1">
      <c r="A994" s="146"/>
    </row>
    <row r="995" spans="1:1">
      <c r="A995" s="144"/>
    </row>
    <row r="996" spans="1:1">
      <c r="A996" s="149"/>
    </row>
    <row r="997" spans="1:1">
      <c r="A997" s="147"/>
    </row>
    <row r="998" spans="1:1">
      <c r="A998" s="144"/>
    </row>
    <row r="999" spans="1:1">
      <c r="A999" s="150"/>
    </row>
    <row r="1000" spans="1:1">
      <c r="A1000" s="150"/>
    </row>
    <row r="1001" spans="1:1">
      <c r="A1001" s="150"/>
    </row>
    <row r="1002" spans="1:1">
      <c r="A1002" s="33"/>
    </row>
    <row r="1003" spans="1:1">
      <c r="A1003" s="33"/>
    </row>
    <row r="1004" spans="1:1" ht="15.75">
      <c r="A1004" s="29"/>
    </row>
    <row r="1005" spans="1:1">
      <c r="A1005" s="30"/>
    </row>
    <row r="1006" spans="1:1">
      <c r="A1006" s="30">
        <f>SUM(A1014,A1021,A1039,A1061,A1064)</f>
        <v>0</v>
      </c>
    </row>
    <row r="1007" spans="1:1">
      <c r="A1007" s="31"/>
    </row>
    <row r="1008" spans="1:1">
      <c r="A1008" s="32">
        <f>SUM(A1009:A1012)</f>
        <v>0</v>
      </c>
    </row>
    <row r="1009" spans="1:1">
      <c r="A1009" s="31"/>
    </row>
    <row r="1010" spans="1:1">
      <c r="A1010" s="31">
        <f>SUM(A1106,A1111,A1116)</f>
        <v>0</v>
      </c>
    </row>
    <row r="1011" spans="1:1">
      <c r="A1011" s="31">
        <f>SUM(A1117)</f>
        <v>0</v>
      </c>
    </row>
    <row r="1012" spans="1:1">
      <c r="A1012" s="31">
        <f>A1006-A1009-A1010-A1011</f>
        <v>0</v>
      </c>
    </row>
    <row r="1013" spans="1:1">
      <c r="A1013" s="109">
        <f t="shared" ref="A1013" si="4">A1019+A1023+A1041+A1054+A1067+A1093+A1098+A1101+A1104+A1109+A1114+A1016</f>
        <v>0</v>
      </c>
    </row>
    <row r="1014" spans="1:1" ht="15">
      <c r="A1014" s="49">
        <f>SUM(A1015,A1018)</f>
        <v>0</v>
      </c>
    </row>
    <row r="1015" spans="1:1">
      <c r="A1015" s="113"/>
    </row>
    <row r="1016" spans="1:1">
      <c r="A1016" s="34"/>
    </row>
    <row r="1017" spans="1:1">
      <c r="A1017" s="34"/>
    </row>
    <row r="1018" spans="1:1">
      <c r="A1018" s="44"/>
    </row>
    <row r="1019" spans="1:1">
      <c r="A1019" s="34"/>
    </row>
    <row r="1020" spans="1:1">
      <c r="A1020" s="34"/>
    </row>
    <row r="1021" spans="1:1" ht="15">
      <c r="A1021" s="48">
        <f>SUM(A1022,A1034)</f>
        <v>0</v>
      </c>
    </row>
    <row r="1022" spans="1:1">
      <c r="A1022" s="44">
        <f>SUM(A1025,A1028,A1032)</f>
        <v>0</v>
      </c>
    </row>
    <row r="1023" spans="1:1">
      <c r="A1023" s="34">
        <f>SUM(A1029)</f>
        <v>0</v>
      </c>
    </row>
    <row r="1024" spans="1:1">
      <c r="A1024" s="44"/>
    </row>
    <row r="1025" spans="1:1">
      <c r="A1025" s="53"/>
    </row>
    <row r="1026" spans="1:1">
      <c r="A1026" s="53"/>
    </row>
    <row r="1027" spans="1:1">
      <c r="A1027" s="44"/>
    </row>
    <row r="1028" spans="1:1">
      <c r="A1028" s="53"/>
    </row>
    <row r="1029" spans="1:1">
      <c r="A1029" s="34"/>
    </row>
    <row r="1030" spans="1:1">
      <c r="A1030" s="51"/>
    </row>
    <row r="1031" spans="1:1">
      <c r="A1031" s="44"/>
    </row>
    <row r="1032" spans="1:1">
      <c r="A1032" s="53"/>
    </row>
    <row r="1033" spans="1:1">
      <c r="A1033" s="43"/>
    </row>
    <row r="1034" spans="1:1">
      <c r="A1034" s="44"/>
    </row>
    <row r="1035" spans="1:1">
      <c r="A1035" s="34"/>
    </row>
    <row r="1036" spans="1:1">
      <c r="A1036" s="56"/>
    </row>
    <row r="1037" spans="1:1">
      <c r="A1037" s="51"/>
    </row>
    <row r="1038" spans="1:1">
      <c r="A1038" s="51"/>
    </row>
    <row r="1039" spans="1:1" ht="15">
      <c r="A1039" s="48">
        <f>SUM(A1040,A1053,A1059)</f>
        <v>0</v>
      </c>
    </row>
    <row r="1040" spans="1:1">
      <c r="A1040" s="44">
        <f>A1043+A1049+A1051</f>
        <v>0</v>
      </c>
    </row>
    <row r="1041" spans="1:1">
      <c r="A1041" s="34">
        <f>A1044</f>
        <v>0</v>
      </c>
    </row>
    <row r="1042" spans="1:1">
      <c r="A1042" s="44"/>
    </row>
    <row r="1043" spans="1:1">
      <c r="A1043" s="53"/>
    </row>
    <row r="1044" spans="1:1">
      <c r="A1044" s="34"/>
    </row>
    <row r="1045" spans="1:1">
      <c r="A1045" s="61"/>
    </row>
    <row r="1046" spans="1:1">
      <c r="A1046" s="53"/>
    </row>
    <row r="1047" spans="1:1">
      <c r="A1047" s="44"/>
    </row>
    <row r="1048" spans="1:1">
      <c r="A1048" s="44"/>
    </row>
    <row r="1049" spans="1:1">
      <c r="A1049" s="62"/>
    </row>
    <row r="1050" spans="1:1">
      <c r="A1050" s="62"/>
    </row>
    <row r="1051" spans="1:1">
      <c r="A1051" s="62"/>
    </row>
    <row r="1052" spans="1:1">
      <c r="A1052" s="96"/>
    </row>
    <row r="1053" spans="1:1">
      <c r="A1053" s="44">
        <f>A1056</f>
        <v>0</v>
      </c>
    </row>
    <row r="1054" spans="1:1">
      <c r="A1054" s="34">
        <f>A1057</f>
        <v>0</v>
      </c>
    </row>
    <row r="1055" spans="1:1">
      <c r="A1055" s="44"/>
    </row>
    <row r="1056" spans="1:1">
      <c r="A1056" s="53"/>
    </row>
    <row r="1057" spans="1:1">
      <c r="A1057" s="34"/>
    </row>
    <row r="1058" spans="1:1">
      <c r="A1058" s="53"/>
    </row>
    <row r="1059" spans="1:1">
      <c r="A1059" s="44"/>
    </row>
    <row r="1060" spans="1:1">
      <c r="A1060" s="53"/>
    </row>
    <row r="1061" spans="1:1" ht="15">
      <c r="A1061" s="49">
        <f>SUM(A1062)</f>
        <v>0</v>
      </c>
    </row>
    <row r="1062" spans="1:1">
      <c r="A1062" s="44"/>
    </row>
    <row r="1063" spans="1:1">
      <c r="A1063" s="44"/>
    </row>
    <row r="1064" spans="1:1">
      <c r="A1064" s="30">
        <f t="shared" ref="A1064" si="5">SUM(A1066,A1069,A1077,A1079,A1081,A1083,A1092,A1095,A1097,A1100,A1103,A1108,A1113,A1119)</f>
        <v>0</v>
      </c>
    </row>
    <row r="1065" spans="1:1">
      <c r="A1065" s="30"/>
    </row>
    <row r="1066" spans="1:1">
      <c r="A1066" s="35"/>
    </row>
    <row r="1067" spans="1:1">
      <c r="A1067" s="34"/>
    </row>
    <row r="1068" spans="1:1">
      <c r="A1068" s="30"/>
    </row>
    <row r="1069" spans="1:1">
      <c r="A1069" s="43">
        <f>SUM(A1070:A1073)</f>
        <v>0</v>
      </c>
    </row>
    <row r="1070" spans="1:1">
      <c r="A1070" s="42"/>
    </row>
    <row r="1071" spans="1:1">
      <c r="A1071" s="92"/>
    </row>
    <row r="1072" spans="1:1">
      <c r="A1072" s="51"/>
    </row>
    <row r="1073" spans="1:1">
      <c r="A1073" s="92"/>
    </row>
    <row r="1074" spans="1:1">
      <c r="A1074" s="92"/>
    </row>
    <row r="1075" spans="1:1">
      <c r="A1075" s="51"/>
    </row>
    <row r="1076" spans="1:1">
      <c r="A1076" s="33"/>
    </row>
    <row r="1077" spans="1:1">
      <c r="A1077" s="35"/>
    </row>
    <row r="1078" spans="1:1">
      <c r="A1078" s="33"/>
    </row>
    <row r="1079" spans="1:1">
      <c r="A1079" s="33"/>
    </row>
    <row r="1080" spans="1:1">
      <c r="A1080" s="33"/>
    </row>
    <row r="1081" spans="1:1">
      <c r="A1081" s="43"/>
    </row>
    <row r="1082" spans="1:1">
      <c r="A1082" s="96"/>
    </row>
    <row r="1083" spans="1:1">
      <c r="A1083" s="43"/>
    </row>
    <row r="1084" spans="1:1">
      <c r="A1084" s="42"/>
    </row>
    <row r="1085" spans="1:1">
      <c r="A1085" s="42"/>
    </row>
    <row r="1086" spans="1:1">
      <c r="A1086" s="42"/>
    </row>
    <row r="1087" spans="1:1">
      <c r="A1087" s="42"/>
    </row>
    <row r="1088" spans="1:1">
      <c r="A1088" s="42"/>
    </row>
    <row r="1089" spans="1:1">
      <c r="A1089" s="93"/>
    </row>
    <row r="1090" spans="1:1">
      <c r="A1090" s="93"/>
    </row>
    <row r="1091" spans="1:1">
      <c r="A1091" s="43"/>
    </row>
    <row r="1092" spans="1:1">
      <c r="A1092" s="43"/>
    </row>
    <row r="1093" spans="1:1">
      <c r="A1093" s="34"/>
    </row>
    <row r="1094" spans="1:1">
      <c r="A1094" s="34"/>
    </row>
    <row r="1095" spans="1:1">
      <c r="A1095" s="43"/>
    </row>
    <row r="1096" spans="1:1">
      <c r="A1096" s="43"/>
    </row>
    <row r="1097" spans="1:1">
      <c r="A1097" s="35"/>
    </row>
    <row r="1098" spans="1:1">
      <c r="A1098" s="34"/>
    </row>
    <row r="1099" spans="1:1">
      <c r="A1099" s="65"/>
    </row>
    <row r="1100" spans="1:1">
      <c r="A1100" s="35"/>
    </row>
    <row r="1101" spans="1:1">
      <c r="A1101" s="34"/>
    </row>
    <row r="1102" spans="1:1">
      <c r="A1102" s="34"/>
    </row>
    <row r="1103" spans="1:1">
      <c r="A1103" s="43"/>
    </row>
    <row r="1104" spans="1:1">
      <c r="A1104" s="34"/>
    </row>
    <row r="1105" spans="1:1">
      <c r="A1105" s="65"/>
    </row>
    <row r="1106" spans="1:1">
      <c r="A1106" s="40"/>
    </row>
    <row r="1107" spans="1:1">
      <c r="A1107" s="40"/>
    </row>
    <row r="1108" spans="1:1">
      <c r="A1108" s="43"/>
    </row>
    <row r="1109" spans="1:1">
      <c r="A1109" s="34"/>
    </row>
    <row r="1110" spans="1:1">
      <c r="A1110" s="65"/>
    </row>
    <row r="1111" spans="1:1">
      <c r="A1111" s="40"/>
    </row>
    <row r="1112" spans="1:1">
      <c r="A1112" s="43"/>
    </row>
    <row r="1113" spans="1:1">
      <c r="A1113" s="43"/>
    </row>
    <row r="1114" spans="1:1">
      <c r="A1114" s="34"/>
    </row>
    <row r="1115" spans="1:1">
      <c r="A1115" s="94"/>
    </row>
    <row r="1116" spans="1:1">
      <c r="A1116" s="40"/>
    </row>
    <row r="1117" spans="1:1">
      <c r="A1117" s="40"/>
    </row>
    <row r="1118" spans="1:1">
      <c r="A1118" s="43"/>
    </row>
    <row r="1119" spans="1:1">
      <c r="A1119" s="33"/>
    </row>
    <row r="1120" spans="1:1">
      <c r="A1120" s="35"/>
    </row>
    <row r="1121" spans="1:1">
      <c r="A1121" s="27"/>
    </row>
    <row r="1122" spans="1:1" ht="15.75">
      <c r="A1122" s="37"/>
    </row>
    <row r="1123" spans="1:1">
      <c r="A1123" s="27"/>
    </row>
    <row r="1124" spans="1:1">
      <c r="A1124" s="30">
        <f>SUM(A1131,A1134,A1136,A1139,A1141,A1143,A1145)</f>
        <v>0</v>
      </c>
    </row>
    <row r="1125" spans="1:1">
      <c r="A1125" s="31"/>
    </row>
    <row r="1126" spans="1:1">
      <c r="A1126" s="32">
        <f>SUM(A1127:A1129)</f>
        <v>0</v>
      </c>
    </row>
    <row r="1127" spans="1:1">
      <c r="A1127" s="31"/>
    </row>
    <row r="1128" spans="1:1">
      <c r="A1128" s="31">
        <f>A1148</f>
        <v>0</v>
      </c>
    </row>
    <row r="1129" spans="1:1">
      <c r="A1129" s="31">
        <f>A1124-A1127-A1128</f>
        <v>0</v>
      </c>
    </row>
    <row r="1130" spans="1:1">
      <c r="A1130" s="109">
        <f>A1132+A1146</f>
        <v>0</v>
      </c>
    </row>
    <row r="1131" spans="1:1">
      <c r="A1131" s="33"/>
    </row>
    <row r="1132" spans="1:1">
      <c r="A1132" s="34"/>
    </row>
    <row r="1133" spans="1:1">
      <c r="A1133" s="34"/>
    </row>
    <row r="1134" spans="1:1">
      <c r="A1134" s="33"/>
    </row>
    <row r="1135" spans="1:1">
      <c r="A1135" s="33"/>
    </row>
    <row r="1136" spans="1:1">
      <c r="A1136" s="33"/>
    </row>
    <row r="1137" spans="1:1">
      <c r="A1137" s="40"/>
    </row>
    <row r="1138" spans="1:1">
      <c r="A1138" s="30"/>
    </row>
    <row r="1139" spans="1:1">
      <c r="A1139" s="35"/>
    </row>
    <row r="1140" spans="1:1">
      <c r="A1140" s="35"/>
    </row>
    <row r="1141" spans="1:1">
      <c r="A1141" s="39"/>
    </row>
    <row r="1142" spans="1:1">
      <c r="A1142" s="39"/>
    </row>
    <row r="1143" spans="1:1">
      <c r="A1143" s="39"/>
    </row>
    <row r="1144" spans="1:1">
      <c r="A1144" s="39"/>
    </row>
    <row r="1145" spans="1:1">
      <c r="A1145" s="39"/>
    </row>
    <row r="1146" spans="1:1">
      <c r="A1146" s="34"/>
    </row>
    <row r="1147" spans="1:1">
      <c r="A1147" s="7"/>
    </row>
    <row r="1148" spans="1:1">
      <c r="A1148" s="34"/>
    </row>
    <row r="1149" spans="1:1">
      <c r="A1149" s="71"/>
    </row>
    <row r="1150" spans="1:1">
      <c r="A1150" s="27"/>
    </row>
    <row r="1151" spans="1:1" ht="15.75">
      <c r="A1151" s="29"/>
    </row>
    <row r="1152" spans="1:1">
      <c r="A1152" s="30"/>
    </row>
    <row r="1153" spans="1:1">
      <c r="A1153" s="30">
        <f>SUM(A1158,A1161,A1163,A1165)</f>
        <v>0</v>
      </c>
    </row>
    <row r="1154" spans="1:1">
      <c r="A1154" s="31"/>
    </row>
    <row r="1155" spans="1:1">
      <c r="A1155" s="32">
        <f>SUM(A1156)</f>
        <v>0</v>
      </c>
    </row>
    <row r="1156" spans="1:1">
      <c r="A1156" s="31">
        <f>A1153</f>
        <v>0</v>
      </c>
    </row>
    <row r="1157" spans="1:1">
      <c r="A1157" s="109">
        <f>A1159</f>
        <v>0</v>
      </c>
    </row>
    <row r="1158" spans="1:1">
      <c r="A1158" s="43"/>
    </row>
    <row r="1159" spans="1:1">
      <c r="A1159" s="34"/>
    </row>
    <row r="1160" spans="1:1">
      <c r="A1160" s="75"/>
    </row>
    <row r="1161" spans="1:1">
      <c r="A1161" s="33"/>
    </row>
    <row r="1162" spans="1:1">
      <c r="A1162" s="51"/>
    </row>
    <row r="1163" spans="1:1">
      <c r="A1163" s="43"/>
    </row>
    <row r="1164" spans="1:1">
      <c r="A1164" s="31"/>
    </row>
    <row r="1165" spans="1:1">
      <c r="A1165" s="43"/>
    </row>
    <row r="1166" spans="1:1">
      <c r="A1166" s="68"/>
    </row>
    <row r="1167" spans="1:1">
      <c r="A1167" s="103"/>
    </row>
    <row r="1168" spans="1:1" ht="15.75">
      <c r="A1168" s="29"/>
    </row>
    <row r="1169" spans="1:1">
      <c r="A1169" s="27"/>
    </row>
    <row r="1170" spans="1:1">
      <c r="A1170" s="30">
        <f>A1176+A1181+A1188+A1201+A1206</f>
        <v>0</v>
      </c>
    </row>
    <row r="1171" spans="1:1">
      <c r="A1171" s="31"/>
    </row>
    <row r="1172" spans="1:1">
      <c r="A1172" s="32">
        <f>A1173+A1174</f>
        <v>0</v>
      </c>
    </row>
    <row r="1173" spans="1:1">
      <c r="A1173" s="31"/>
    </row>
    <row r="1174" spans="1:1">
      <c r="A1174" s="31">
        <f>A1170-A1173</f>
        <v>0</v>
      </c>
    </row>
    <row r="1175" spans="1:1">
      <c r="A1175" s="109">
        <f>A1178+A1185+A1192+A1197+A1203+A1209</f>
        <v>0</v>
      </c>
    </row>
    <row r="1176" spans="1:1" ht="15">
      <c r="A1176" s="76">
        <f>A1177</f>
        <v>0</v>
      </c>
    </row>
    <row r="1177" spans="1:1">
      <c r="A1177" s="44"/>
    </row>
    <row r="1178" spans="1:1">
      <c r="A1178" s="34"/>
    </row>
    <row r="1179" spans="1:1">
      <c r="A1179" s="97"/>
    </row>
    <row r="1180" spans="1:1">
      <c r="A1180" s="97"/>
    </row>
    <row r="1181" spans="1:1" ht="15">
      <c r="A1181" s="76">
        <f>A1182</f>
        <v>0</v>
      </c>
    </row>
    <row r="1182" spans="1:1">
      <c r="A1182" s="44">
        <f>A1184</f>
        <v>0</v>
      </c>
    </row>
    <row r="1183" spans="1:1">
      <c r="A1183" s="50"/>
    </row>
    <row r="1184" spans="1:1">
      <c r="A1184" s="53"/>
    </row>
    <row r="1185" spans="1:1">
      <c r="A1185" s="40"/>
    </row>
    <row r="1186" spans="1:1">
      <c r="A1186" s="40"/>
    </row>
    <row r="1187" spans="1:1">
      <c r="A1187" s="42"/>
    </row>
    <row r="1188" spans="1:1" ht="15">
      <c r="A1188" s="76">
        <f>A1191+A1196</f>
        <v>0</v>
      </c>
    </row>
    <row r="1189" spans="1:1">
      <c r="A1189" s="70">
        <f>A1191+A1196</f>
        <v>0</v>
      </c>
    </row>
    <row r="1190" spans="1:1">
      <c r="A1190" s="30"/>
    </row>
    <row r="1191" spans="1:1">
      <c r="A1191" s="33"/>
    </row>
    <row r="1192" spans="1:1">
      <c r="A1192" s="34"/>
    </row>
    <row r="1193" spans="1:1">
      <c r="A1193" s="34"/>
    </row>
    <row r="1194" spans="1:1">
      <c r="A1194" s="42"/>
    </row>
    <row r="1195" spans="1:1">
      <c r="A1195" s="30"/>
    </row>
    <row r="1196" spans="1:1">
      <c r="A1196" s="33"/>
    </row>
    <row r="1197" spans="1:1">
      <c r="A1197" s="34"/>
    </row>
    <row r="1198" spans="1:1">
      <c r="A1198" s="40"/>
    </row>
    <row r="1199" spans="1:1">
      <c r="A1199" s="34"/>
    </row>
    <row r="1200" spans="1:1">
      <c r="A1200" s="64"/>
    </row>
    <row r="1201" spans="1:1" ht="15">
      <c r="A1201" s="76">
        <f>A1202</f>
        <v>0</v>
      </c>
    </row>
    <row r="1202" spans="1:1">
      <c r="A1202" s="44"/>
    </row>
    <row r="1203" spans="1:1">
      <c r="A1203" s="34"/>
    </row>
    <row r="1204" spans="1:1">
      <c r="A1204" s="44"/>
    </row>
    <row r="1205" spans="1:1">
      <c r="A1205" s="28"/>
    </row>
    <row r="1206" spans="1:1">
      <c r="A1206" s="73">
        <f>A1208+A1211+A1217+A1219+A1221+A1223+A1225+A1227+A1215+A1213</f>
        <v>0</v>
      </c>
    </row>
    <row r="1207" spans="1:1">
      <c r="A1207" s="73"/>
    </row>
    <row r="1208" spans="1:1">
      <c r="A1208" s="33"/>
    </row>
    <row r="1209" spans="1:1">
      <c r="A1209" s="34"/>
    </row>
    <row r="1210" spans="1:1">
      <c r="A1210" s="33"/>
    </row>
    <row r="1211" spans="1:1">
      <c r="A1211" s="77"/>
    </row>
    <row r="1212" spans="1:1">
      <c r="A1212" s="34"/>
    </row>
    <row r="1213" spans="1:1">
      <c r="A1213" s="43"/>
    </row>
    <row r="1214" spans="1:1">
      <c r="A1214" s="34"/>
    </row>
    <row r="1215" spans="1:1">
      <c r="A1215" s="43"/>
    </row>
    <row r="1216" spans="1:1">
      <c r="A1216" s="27"/>
    </row>
    <row r="1217" spans="1:1">
      <c r="A1217" s="43"/>
    </row>
    <row r="1218" spans="1:1">
      <c r="A1218" s="43"/>
    </row>
    <row r="1219" spans="1:1">
      <c r="A1219" s="77"/>
    </row>
    <row r="1220" spans="1:1">
      <c r="A1220" s="43"/>
    </row>
    <row r="1221" spans="1:1">
      <c r="A1221" s="35"/>
    </row>
    <row r="1222" spans="1:1">
      <c r="A1222" s="28"/>
    </row>
    <row r="1223" spans="1:1">
      <c r="A1223" s="35"/>
    </row>
    <row r="1224" spans="1:1">
      <c r="A1224" s="35"/>
    </row>
    <row r="1225" spans="1:1">
      <c r="A1225" s="35"/>
    </row>
    <row r="1226" spans="1:1">
      <c r="A1226" s="35"/>
    </row>
    <row r="1227" spans="1:1">
      <c r="A1227" s="31"/>
    </row>
    <row r="1228" spans="1:1" ht="15.75">
      <c r="A1228" s="29"/>
    </row>
    <row r="1229" spans="1:1">
      <c r="A1229" s="31"/>
    </row>
    <row r="1230" spans="1:1">
      <c r="A1230" s="30">
        <f>A1236+A1241+A1248+A1262+A1267</f>
        <v>0</v>
      </c>
    </row>
    <row r="1231" spans="1:1">
      <c r="A1231" s="31"/>
    </row>
    <row r="1232" spans="1:1">
      <c r="A1232" s="32">
        <f>SUM(A1233:A1234)</f>
        <v>0</v>
      </c>
    </row>
    <row r="1233" spans="1:1">
      <c r="A1233" s="31"/>
    </row>
    <row r="1234" spans="1:1">
      <c r="A1234" s="31">
        <f>A1230-A1233</f>
        <v>0</v>
      </c>
    </row>
    <row r="1235" spans="1:1">
      <c r="A1235" s="109">
        <f>A1238+A1245+A1252+A1258+A1264+A1270+A1273+A1294+A1297</f>
        <v>0</v>
      </c>
    </row>
    <row r="1236" spans="1:1" ht="15">
      <c r="A1236" s="76">
        <f>A1237</f>
        <v>0</v>
      </c>
    </row>
    <row r="1237" spans="1:1">
      <c r="A1237" s="44"/>
    </row>
    <row r="1238" spans="1:1">
      <c r="A1238" s="34"/>
    </row>
    <row r="1239" spans="1:1">
      <c r="A1239" s="55"/>
    </row>
    <row r="1240" spans="1:1">
      <c r="A1240" s="46"/>
    </row>
    <row r="1241" spans="1:1" ht="15">
      <c r="A1241" s="76">
        <f>A1242</f>
        <v>0</v>
      </c>
    </row>
    <row r="1242" spans="1:1">
      <c r="A1242" s="70">
        <f>A1244</f>
        <v>0</v>
      </c>
    </row>
    <row r="1243" spans="1:1">
      <c r="A1243" s="30"/>
    </row>
    <row r="1244" spans="1:1">
      <c r="A1244" s="33"/>
    </row>
    <row r="1245" spans="1:1">
      <c r="A1245" s="34"/>
    </row>
    <row r="1246" spans="1:1">
      <c r="A1246" s="78"/>
    </row>
    <row r="1247" spans="1:1">
      <c r="A1247" s="34"/>
    </row>
    <row r="1248" spans="1:1" ht="15">
      <c r="A1248" s="76">
        <f>A1249</f>
        <v>0</v>
      </c>
    </row>
    <row r="1249" spans="1:1">
      <c r="A1249" s="70">
        <f>A1251+A1257</f>
        <v>0</v>
      </c>
    </row>
    <row r="1250" spans="1:1">
      <c r="A1250" s="30"/>
    </row>
    <row r="1251" spans="1:1">
      <c r="A1251" s="33"/>
    </row>
    <row r="1252" spans="1:1">
      <c r="A1252" s="34"/>
    </row>
    <row r="1253" spans="1:1">
      <c r="A1253" s="40"/>
    </row>
    <row r="1254" spans="1:1">
      <c r="A1254" s="34"/>
    </row>
    <row r="1255" spans="1:1">
      <c r="A1255" s="42"/>
    </row>
    <row r="1256" spans="1:1">
      <c r="A1256" s="30"/>
    </row>
    <row r="1257" spans="1:1">
      <c r="A1257" s="33"/>
    </row>
    <row r="1258" spans="1:1">
      <c r="A1258" s="34"/>
    </row>
    <row r="1259" spans="1:1">
      <c r="A1259" s="40"/>
    </row>
    <row r="1260" spans="1:1">
      <c r="A1260" s="34"/>
    </row>
    <row r="1261" spans="1:1">
      <c r="A1261" s="58"/>
    </row>
    <row r="1262" spans="1:1" ht="15">
      <c r="A1262" s="76">
        <f>A1263</f>
        <v>0</v>
      </c>
    </row>
    <row r="1263" spans="1:1">
      <c r="A1263" s="44"/>
    </row>
    <row r="1264" spans="1:1">
      <c r="A1264" s="34"/>
    </row>
    <row r="1265" spans="1:1">
      <c r="A1265" s="53"/>
    </row>
    <row r="1266" spans="1:1">
      <c r="A1266" s="46"/>
    </row>
    <row r="1267" spans="1:1">
      <c r="A1267" s="73">
        <f>A1269+A1272+A1279+A1281+A1283+A1285+A1287+A1289+A1291+A1293+A1296+A1299+A1277</f>
        <v>0</v>
      </c>
    </row>
    <row r="1268" spans="1:1">
      <c r="A1268" s="73"/>
    </row>
    <row r="1269" spans="1:1">
      <c r="A1269" s="33"/>
    </row>
    <row r="1270" spans="1:1">
      <c r="A1270" s="34"/>
    </row>
    <row r="1271" spans="1:1">
      <c r="A1271" s="31"/>
    </row>
    <row r="1272" spans="1:1">
      <c r="A1272" s="77"/>
    </row>
    <row r="1273" spans="1:1">
      <c r="A1273" s="40"/>
    </row>
    <row r="1274" spans="1:1">
      <c r="A1274" s="51"/>
    </row>
    <row r="1275" spans="1:1">
      <c r="A1275" s="51"/>
    </row>
    <row r="1276" spans="1:1">
      <c r="A1276" s="40"/>
    </row>
    <row r="1277" spans="1:1">
      <c r="A1277" s="77"/>
    </row>
    <row r="1278" spans="1:1">
      <c r="A1278" s="40"/>
    </row>
    <row r="1279" spans="1:1">
      <c r="A1279" s="77"/>
    </row>
    <row r="1280" spans="1:1">
      <c r="A1280" s="27"/>
    </row>
    <row r="1281" spans="1:1">
      <c r="A1281" s="27"/>
    </row>
    <row r="1282" spans="1:1">
      <c r="A1282" s="31"/>
    </row>
    <row r="1283" spans="1:1">
      <c r="A1283" s="43"/>
    </row>
    <row r="1284" spans="1:1">
      <c r="A1284" s="43"/>
    </row>
    <row r="1285" spans="1:1">
      <c r="A1285" s="77"/>
    </row>
    <row r="1286" spans="1:1">
      <c r="A1286" s="43"/>
    </row>
    <row r="1287" spans="1:1">
      <c r="A1287" s="35"/>
    </row>
    <row r="1288" spans="1:1">
      <c r="A1288" s="28"/>
    </row>
    <row r="1289" spans="1:1">
      <c r="A1289" s="35"/>
    </row>
    <row r="1290" spans="1:1">
      <c r="A1290" s="27"/>
    </row>
    <row r="1291" spans="1:1">
      <c r="A1291" s="43"/>
    </row>
    <row r="1292" spans="1:1">
      <c r="A1292" s="43"/>
    </row>
    <row r="1293" spans="1:1">
      <c r="A1293" s="43"/>
    </row>
    <row r="1294" spans="1:1">
      <c r="A1294" s="40"/>
    </row>
    <row r="1295" spans="1:1">
      <c r="A1295" s="61"/>
    </row>
    <row r="1296" spans="1:1">
      <c r="A1296" s="43"/>
    </row>
    <row r="1297" spans="1:1">
      <c r="A1297" s="40"/>
    </row>
    <row r="1298" spans="1:1">
      <c r="A1298" s="31"/>
    </row>
    <row r="1299" spans="1:1">
      <c r="A1299" s="35"/>
    </row>
    <row r="1300" spans="1:1">
      <c r="A1300" s="44"/>
    </row>
    <row r="1301" spans="1:1">
      <c r="A1301" s="31"/>
    </row>
    <row r="1302" spans="1:1" ht="15.75">
      <c r="A1302" s="29"/>
    </row>
    <row r="1303" spans="1:1">
      <c r="A1303" s="27"/>
    </row>
    <row r="1304" spans="1:1">
      <c r="A1304" s="30">
        <f>A1310+A1317+A1331+A1335</f>
        <v>0</v>
      </c>
    </row>
    <row r="1305" spans="1:1">
      <c r="A1305" s="31"/>
    </row>
    <row r="1306" spans="1:1">
      <c r="A1306" s="32">
        <f>SUM(A1307:A1308)</f>
        <v>0</v>
      </c>
    </row>
    <row r="1307" spans="1:1">
      <c r="A1307" s="31"/>
    </row>
    <row r="1308" spans="1:1">
      <c r="A1308" s="31">
        <f>A1304-A1307</f>
        <v>0</v>
      </c>
    </row>
    <row r="1309" spans="1:1">
      <c r="A1309" s="109">
        <f>A1314+A1321+A1327+A1338+A1349</f>
        <v>0</v>
      </c>
    </row>
    <row r="1310" spans="1:1" ht="15">
      <c r="A1310" s="119">
        <f>A1311</f>
        <v>0</v>
      </c>
    </row>
    <row r="1311" spans="1:1">
      <c r="A1311" s="120">
        <f>A1313</f>
        <v>0</v>
      </c>
    </row>
    <row r="1312" spans="1:1">
      <c r="A1312" s="120"/>
    </row>
    <row r="1313" spans="1:1">
      <c r="A1313" s="53"/>
    </row>
    <row r="1314" spans="1:1">
      <c r="A1314" s="40"/>
    </row>
    <row r="1315" spans="1:1">
      <c r="A1315" s="31"/>
    </row>
    <row r="1316" spans="1:1">
      <c r="A1316" s="31"/>
    </row>
    <row r="1317" spans="1:1" ht="15">
      <c r="A1317" s="76">
        <f>A1318</f>
        <v>0</v>
      </c>
    </row>
    <row r="1318" spans="1:1">
      <c r="A1318" s="70">
        <f>A1320+A1326</f>
        <v>0</v>
      </c>
    </row>
    <row r="1319" spans="1:1">
      <c r="A1319" s="30"/>
    </row>
    <row r="1320" spans="1:1">
      <c r="A1320" s="33"/>
    </row>
    <row r="1321" spans="1:1">
      <c r="A1321" s="34"/>
    </row>
    <row r="1322" spans="1:1">
      <c r="A1322" s="40"/>
    </row>
    <row r="1323" spans="1:1">
      <c r="A1323" s="61"/>
    </row>
    <row r="1324" spans="1:1">
      <c r="A1324" s="42"/>
    </row>
    <row r="1325" spans="1:1">
      <c r="A1325" s="30"/>
    </row>
    <row r="1326" spans="1:1">
      <c r="A1326" s="33"/>
    </row>
    <row r="1327" spans="1:1">
      <c r="A1327" s="34"/>
    </row>
    <row r="1328" spans="1:1">
      <c r="A1328" s="40"/>
    </row>
    <row r="1329" spans="1:1">
      <c r="A1329" s="34"/>
    </row>
    <row r="1330" spans="1:1">
      <c r="A1330" s="42"/>
    </row>
    <row r="1331" spans="1:1" ht="15">
      <c r="A1331" s="76">
        <f>A1332</f>
        <v>0</v>
      </c>
    </row>
    <row r="1332" spans="1:1">
      <c r="A1332" s="44"/>
    </row>
    <row r="1333" spans="1:1">
      <c r="A1333" s="53"/>
    </row>
    <row r="1334" spans="1:1">
      <c r="A1334" s="52"/>
    </row>
    <row r="1335" spans="1:1">
      <c r="A1335" s="73">
        <f>A1337+A1340+A1344+A1346+A1348+A1351+A1353+A1355+A1342</f>
        <v>0</v>
      </c>
    </row>
    <row r="1336" spans="1:1">
      <c r="A1336" s="73"/>
    </row>
    <row r="1337" spans="1:1">
      <c r="A1337" s="33"/>
    </row>
    <row r="1338" spans="1:1">
      <c r="A1338" s="34"/>
    </row>
    <row r="1339" spans="1:1">
      <c r="A1339" s="31"/>
    </row>
    <row r="1340" spans="1:1">
      <c r="A1340" s="77"/>
    </row>
    <row r="1341" spans="1:1">
      <c r="A1341" s="27"/>
    </row>
    <row r="1342" spans="1:1">
      <c r="A1342" s="27"/>
    </row>
    <row r="1343" spans="1:1">
      <c r="A1343" s="27"/>
    </row>
    <row r="1344" spans="1:1">
      <c r="A1344" s="77"/>
    </row>
    <row r="1345" spans="1:1">
      <c r="A1345" s="27"/>
    </row>
    <row r="1346" spans="1:1">
      <c r="A1346" s="27"/>
    </row>
    <row r="1347" spans="1:1">
      <c r="A1347" s="27"/>
    </row>
    <row r="1348" spans="1:1">
      <c r="A1348" s="43"/>
    </row>
    <row r="1349" spans="1:1">
      <c r="A1349" s="34"/>
    </row>
    <row r="1350" spans="1:1">
      <c r="A1350" s="43"/>
    </row>
    <row r="1351" spans="1:1">
      <c r="A1351" s="35"/>
    </row>
    <row r="1352" spans="1:1">
      <c r="A1352" s="28"/>
    </row>
    <row r="1353" spans="1:1">
      <c r="A1353" s="35"/>
    </row>
    <row r="1354" spans="1:1">
      <c r="A1354" s="40"/>
    </row>
    <row r="1355" spans="1:1">
      <c r="A1355" s="35"/>
    </row>
    <row r="1356" spans="1:1">
      <c r="A1356" s="35"/>
    </row>
    <row r="1357" spans="1:1">
      <c r="A1357" s="33"/>
    </row>
    <row r="1358" spans="1:1" ht="15.75">
      <c r="A1358" s="29"/>
    </row>
    <row r="1359" spans="1:1">
      <c r="A1359" s="27"/>
    </row>
    <row r="1360" spans="1:1">
      <c r="A1360" s="30">
        <f>A1366+A1371+A1378+A1385+A1409+A1414+A1423</f>
        <v>0</v>
      </c>
    </row>
    <row r="1361" spans="1:1">
      <c r="A1361" s="31"/>
    </row>
    <row r="1362" spans="1:1">
      <c r="A1362" s="32">
        <f>A1363+A1364</f>
        <v>0</v>
      </c>
    </row>
    <row r="1363" spans="1:1">
      <c r="A1363" s="31"/>
    </row>
    <row r="1364" spans="1:1">
      <c r="A1364" s="31">
        <f>A1360-A1363</f>
        <v>0</v>
      </c>
    </row>
    <row r="1365" spans="1:1">
      <c r="A1365" s="109">
        <f>A1368+A1375+A1382+A1391+A1399+A1405+A1411+A1426+A1439+A1442</f>
        <v>0</v>
      </c>
    </row>
    <row r="1366" spans="1:1" ht="15">
      <c r="A1366" s="76">
        <f>A1367</f>
        <v>0</v>
      </c>
    </row>
    <row r="1367" spans="1:1">
      <c r="A1367" s="44"/>
    </row>
    <row r="1368" spans="1:1">
      <c r="A1368" s="34"/>
    </row>
    <row r="1369" spans="1:1">
      <c r="A1369" s="34"/>
    </row>
    <row r="1370" spans="1:1">
      <c r="A1370" s="46"/>
    </row>
    <row r="1371" spans="1:1" ht="15">
      <c r="A1371" s="79">
        <f>A1372</f>
        <v>0</v>
      </c>
    </row>
    <row r="1372" spans="1:1">
      <c r="A1372" s="50">
        <f>A1374</f>
        <v>0</v>
      </c>
    </row>
    <row r="1373" spans="1:1">
      <c r="A1373" s="50"/>
    </row>
    <row r="1374" spans="1:1">
      <c r="A1374" s="53"/>
    </row>
    <row r="1375" spans="1:1">
      <c r="A1375" s="40"/>
    </row>
    <row r="1376" spans="1:1">
      <c r="A1376" s="46"/>
    </row>
    <row r="1377" spans="1:1">
      <c r="A1377" s="46"/>
    </row>
    <row r="1378" spans="1:1" ht="15">
      <c r="A1378" s="49">
        <f>A1379</f>
        <v>0</v>
      </c>
    </row>
    <row r="1379" spans="1:1">
      <c r="A1379" s="44">
        <f>A1381</f>
        <v>0</v>
      </c>
    </row>
    <row r="1380" spans="1:1">
      <c r="A1380" s="44"/>
    </row>
    <row r="1381" spans="1:1">
      <c r="A1381" s="53"/>
    </row>
    <row r="1382" spans="1:1">
      <c r="A1382" s="34"/>
    </row>
    <row r="1383" spans="1:1">
      <c r="A1383" s="55"/>
    </row>
    <row r="1384" spans="1:1">
      <c r="A1384" s="42"/>
    </row>
    <row r="1385" spans="1:1" ht="15">
      <c r="A1385" s="76">
        <f>A1387+A1396</f>
        <v>0</v>
      </c>
    </row>
    <row r="1386" spans="1:1">
      <c r="A1386" s="38"/>
    </row>
    <row r="1387" spans="1:1">
      <c r="A1387" s="30">
        <f>A1390</f>
        <v>0</v>
      </c>
    </row>
    <row r="1388" spans="1:1">
      <c r="A1388" s="108"/>
    </row>
    <row r="1389" spans="1:1">
      <c r="A1389" s="30"/>
    </row>
    <row r="1390" spans="1:1">
      <c r="A1390" s="33"/>
    </row>
    <row r="1391" spans="1:1">
      <c r="A1391" s="34"/>
    </row>
    <row r="1392" spans="1:1">
      <c r="A1392" s="40"/>
    </row>
    <row r="1393" spans="1:1">
      <c r="A1393" s="40"/>
    </row>
    <row r="1394" spans="1:1">
      <c r="A1394" s="38"/>
    </row>
    <row r="1395" spans="1:1">
      <c r="A1395" s="38"/>
    </row>
    <row r="1396" spans="1:1">
      <c r="A1396" s="70">
        <f>A1398+A1404</f>
        <v>0</v>
      </c>
    </row>
    <row r="1397" spans="1:1">
      <c r="A1397" s="30"/>
    </row>
    <row r="1398" spans="1:1">
      <c r="A1398" s="33"/>
    </row>
    <row r="1399" spans="1:1">
      <c r="A1399" s="34"/>
    </row>
    <row r="1400" spans="1:1">
      <c r="A1400" s="40"/>
    </row>
    <row r="1401" spans="1:1">
      <c r="A1401" s="61"/>
    </row>
    <row r="1402" spans="1:1">
      <c r="A1402" s="33"/>
    </row>
    <row r="1403" spans="1:1">
      <c r="A1403" s="30"/>
    </row>
    <row r="1404" spans="1:1">
      <c r="A1404" s="33"/>
    </row>
    <row r="1405" spans="1:1">
      <c r="A1405" s="34"/>
    </row>
    <row r="1406" spans="1:1">
      <c r="A1406" s="40"/>
    </row>
    <row r="1407" spans="1:1">
      <c r="A1407" s="61"/>
    </row>
    <row r="1408" spans="1:1">
      <c r="A1408" s="53"/>
    </row>
    <row r="1409" spans="1:1" ht="15">
      <c r="A1409" s="76">
        <f>A1410</f>
        <v>0</v>
      </c>
    </row>
    <row r="1410" spans="1:1">
      <c r="A1410" s="44"/>
    </row>
    <row r="1411" spans="1:1">
      <c r="A1411" s="34"/>
    </row>
    <row r="1412" spans="1:1">
      <c r="A1412" s="53"/>
    </row>
    <row r="1413" spans="1:1">
      <c r="A1413" s="28"/>
    </row>
    <row r="1414" spans="1:1" ht="15">
      <c r="A1414" s="76">
        <f>A1415</f>
        <v>0</v>
      </c>
    </row>
    <row r="1415" spans="1:1">
      <c r="A1415" s="44">
        <f>A1417+A1421</f>
        <v>0</v>
      </c>
    </row>
    <row r="1416" spans="1:1">
      <c r="A1416" s="44"/>
    </row>
    <row r="1417" spans="1:1">
      <c r="A1417" s="53"/>
    </row>
    <row r="1418" spans="1:1">
      <c r="A1418" s="80"/>
    </row>
    <row r="1419" spans="1:1">
      <c r="A1419" s="31"/>
    </row>
    <row r="1420" spans="1:1">
      <c r="A1420" s="44"/>
    </row>
    <row r="1421" spans="1:1">
      <c r="A1421" s="53"/>
    </row>
    <row r="1422" spans="1:1">
      <c r="A1422" s="42"/>
    </row>
    <row r="1423" spans="1:1">
      <c r="A1423" s="73">
        <f>A1425+A1428+A1432+A1434+A1436+A1438+A1444+A1441+A1430</f>
        <v>0</v>
      </c>
    </row>
    <row r="1424" spans="1:1">
      <c r="A1424" s="73"/>
    </row>
    <row r="1425" spans="1:1">
      <c r="A1425" s="33"/>
    </row>
    <row r="1426" spans="1:1">
      <c r="A1426" s="34"/>
    </row>
    <row r="1427" spans="1:1">
      <c r="A1427" s="27"/>
    </row>
    <row r="1428" spans="1:1">
      <c r="A1428" s="77"/>
    </row>
    <row r="1429" spans="1:1">
      <c r="A1429" s="27"/>
    </row>
    <row r="1430" spans="1:1">
      <c r="A1430" s="27"/>
    </row>
    <row r="1431" spans="1:1">
      <c r="A1431" s="27"/>
    </row>
    <row r="1432" spans="1:1">
      <c r="A1432" s="77"/>
    </row>
    <row r="1433" spans="1:1">
      <c r="A1433" s="27"/>
    </row>
    <row r="1434" spans="1:1">
      <c r="A1434" s="43"/>
    </row>
    <row r="1435" spans="1:1">
      <c r="A1435" s="43"/>
    </row>
    <row r="1436" spans="1:1">
      <c r="A1436" s="35"/>
    </row>
    <row r="1437" spans="1:1">
      <c r="A1437" s="31"/>
    </row>
    <row r="1438" spans="1:1">
      <c r="A1438" s="33"/>
    </row>
    <row r="1439" spans="1:1">
      <c r="A1439" s="34"/>
    </row>
    <row r="1440" spans="1:1">
      <c r="A1440" s="34"/>
    </row>
    <row r="1441" spans="1:1">
      <c r="A1441" s="33"/>
    </row>
    <row r="1442" spans="1:1">
      <c r="A1442" s="34"/>
    </row>
    <row r="1443" spans="1:1">
      <c r="A1443" s="31"/>
    </row>
    <row r="1444" spans="1:1">
      <c r="A1444" s="35"/>
    </row>
    <row r="1445" spans="1:1">
      <c r="A1445" s="27"/>
    </row>
    <row r="1446" spans="1:1">
      <c r="A1446" s="27"/>
    </row>
    <row r="1447" spans="1:1" ht="15.75">
      <c r="A1447" s="29"/>
    </row>
    <row r="1448" spans="1:1">
      <c r="A1448" s="27"/>
    </row>
    <row r="1449" spans="1:1">
      <c r="A1449" s="30">
        <f>A1455+A1481+A1485+A1467+A1460</f>
        <v>0</v>
      </c>
    </row>
    <row r="1450" spans="1:1">
      <c r="A1450" s="31"/>
    </row>
    <row r="1451" spans="1:1">
      <c r="A1451" s="32">
        <f>A1452+A1453</f>
        <v>0</v>
      </c>
    </row>
    <row r="1452" spans="1:1">
      <c r="A1452" s="31"/>
    </row>
    <row r="1453" spans="1:1">
      <c r="A1453" s="31">
        <f>A1449-A1452</f>
        <v>0</v>
      </c>
    </row>
    <row r="1454" spans="1:1">
      <c r="A1454" s="109">
        <f>A1457+A1464+A1472+A1477+A1488+A1501</f>
        <v>0</v>
      </c>
    </row>
    <row r="1455" spans="1:1" ht="15">
      <c r="A1455" s="76">
        <f>A1456</f>
        <v>0</v>
      </c>
    </row>
    <row r="1456" spans="1:1">
      <c r="A1456" s="44"/>
    </row>
    <row r="1457" spans="1:1">
      <c r="A1457" s="34"/>
    </row>
    <row r="1458" spans="1:1">
      <c r="A1458" s="34"/>
    </row>
    <row r="1459" spans="1:1">
      <c r="A1459" s="46"/>
    </row>
    <row r="1460" spans="1:1" ht="15">
      <c r="A1460" s="79">
        <f>A1461</f>
        <v>0</v>
      </c>
    </row>
    <row r="1461" spans="1:1">
      <c r="A1461" s="50">
        <f>A1463</f>
        <v>0</v>
      </c>
    </row>
    <row r="1462" spans="1:1">
      <c r="A1462" s="50"/>
    </row>
    <row r="1463" spans="1:1">
      <c r="A1463" s="53"/>
    </row>
    <row r="1464" spans="1:1">
      <c r="A1464" s="40"/>
    </row>
    <row r="1465" spans="1:1">
      <c r="A1465" s="78"/>
    </row>
    <row r="1466" spans="1:1">
      <c r="A1466" s="46"/>
    </row>
    <row r="1467" spans="1:1" ht="15">
      <c r="A1467" s="76">
        <f>A1469</f>
        <v>0</v>
      </c>
    </row>
    <row r="1468" spans="1:1">
      <c r="A1468" s="38"/>
    </row>
    <row r="1469" spans="1:1">
      <c r="A1469" s="70">
        <f>A1471+A1476</f>
        <v>0</v>
      </c>
    </row>
    <row r="1470" spans="1:1">
      <c r="A1470" s="30"/>
    </row>
    <row r="1471" spans="1:1">
      <c r="A1471" s="33"/>
    </row>
    <row r="1472" spans="1:1">
      <c r="A1472" s="34"/>
    </row>
    <row r="1473" spans="1:1">
      <c r="A1473" s="34"/>
    </row>
    <row r="1474" spans="1:1">
      <c r="A1474" s="42"/>
    </row>
    <row r="1475" spans="1:1">
      <c r="A1475" s="30"/>
    </row>
    <row r="1476" spans="1:1">
      <c r="A1476" s="33"/>
    </row>
    <row r="1477" spans="1:1">
      <c r="A1477" s="34"/>
    </row>
    <row r="1478" spans="1:1">
      <c r="A1478" s="40"/>
    </row>
    <row r="1479" spans="1:1">
      <c r="A1479" s="34"/>
    </row>
    <row r="1480" spans="1:1">
      <c r="A1480" s="53"/>
    </row>
    <row r="1481" spans="1:1" ht="15">
      <c r="A1481" s="76">
        <f>A1482</f>
        <v>0</v>
      </c>
    </row>
    <row r="1482" spans="1:1">
      <c r="A1482" s="44"/>
    </row>
    <row r="1483" spans="1:1">
      <c r="A1483" s="53"/>
    </row>
    <row r="1484" spans="1:1">
      <c r="A1484" s="31"/>
    </row>
    <row r="1485" spans="1:1">
      <c r="A1485" s="73">
        <f>A1487+A1490+A1498+A1500+A1506+A1508+A1504+A1496+A1494</f>
        <v>0</v>
      </c>
    </row>
    <row r="1486" spans="1:1">
      <c r="A1486" s="73"/>
    </row>
    <row r="1487" spans="1:1">
      <c r="A1487" s="33"/>
    </row>
    <row r="1488" spans="1:1">
      <c r="A1488" s="34"/>
    </row>
    <row r="1489" spans="1:1">
      <c r="A1489" s="35"/>
    </row>
    <row r="1490" spans="1:1">
      <c r="A1490" s="77"/>
    </row>
    <row r="1491" spans="1:1">
      <c r="A1491" s="34"/>
    </row>
    <row r="1492" spans="1:1">
      <c r="A1492" s="34"/>
    </row>
    <row r="1493" spans="1:1">
      <c r="A1493" s="27"/>
    </row>
    <row r="1494" spans="1:1">
      <c r="A1494" s="27"/>
    </row>
    <row r="1495" spans="1:1">
      <c r="A1495" s="27"/>
    </row>
    <row r="1496" spans="1:1">
      <c r="A1496" s="77"/>
    </row>
    <row r="1497" spans="1:1">
      <c r="A1497" s="27"/>
    </row>
    <row r="1498" spans="1:1">
      <c r="A1498" s="27"/>
    </row>
    <row r="1499" spans="1:1">
      <c r="A1499" s="31"/>
    </row>
    <row r="1500" spans="1:1">
      <c r="A1500" s="43"/>
    </row>
    <row r="1501" spans="1:1">
      <c r="A1501" s="34"/>
    </row>
    <row r="1502" spans="1:1">
      <c r="A1502" s="34"/>
    </row>
    <row r="1503" spans="1:1">
      <c r="A1503" s="35"/>
    </row>
    <row r="1504" spans="1:1">
      <c r="A1504" s="35"/>
    </row>
    <row r="1505" spans="1:1">
      <c r="A1505" s="43"/>
    </row>
    <row r="1506" spans="1:1">
      <c r="A1506" s="35"/>
    </row>
    <row r="1507" spans="1:1">
      <c r="A1507" s="31"/>
    </row>
    <row r="1508" spans="1:1">
      <c r="A1508" s="35"/>
    </row>
    <row r="1509" spans="1:1">
      <c r="A1509" s="27"/>
    </row>
    <row r="1510" spans="1:1">
      <c r="A1510" s="27"/>
    </row>
    <row r="1511" spans="1:1" ht="15.75">
      <c r="A1511" s="29"/>
    </row>
    <row r="1512" spans="1:1">
      <c r="A1512" s="27"/>
    </row>
    <row r="1513" spans="1:1">
      <c r="A1513" s="30">
        <f>A1519+A1531+A1569+A1565+A1524</f>
        <v>0</v>
      </c>
    </row>
    <row r="1514" spans="1:1">
      <c r="A1514" s="31"/>
    </row>
    <row r="1515" spans="1:1">
      <c r="A1515" s="32">
        <f>A1516+A1517</f>
        <v>0</v>
      </c>
    </row>
    <row r="1516" spans="1:1">
      <c r="A1516" s="31"/>
    </row>
    <row r="1517" spans="1:1">
      <c r="A1517" s="31">
        <f>A1513-A1516</f>
        <v>0</v>
      </c>
    </row>
    <row r="1518" spans="1:1">
      <c r="A1518" s="109">
        <f>A1521+A1528+A1536+A1544+A1550+A1555+A1561+A1572+A1581+A1588</f>
        <v>0</v>
      </c>
    </row>
    <row r="1519" spans="1:1" ht="15">
      <c r="A1519" s="76">
        <f>A1520</f>
        <v>0</v>
      </c>
    </row>
    <row r="1520" spans="1:1">
      <c r="A1520" s="44"/>
    </row>
    <row r="1521" spans="1:1">
      <c r="A1521" s="34"/>
    </row>
    <row r="1522" spans="1:1">
      <c r="A1522" s="34"/>
    </row>
    <row r="1523" spans="1:1">
      <c r="A1523" s="46"/>
    </row>
    <row r="1524" spans="1:1" ht="15">
      <c r="A1524" s="76">
        <f>A1525</f>
        <v>0</v>
      </c>
    </row>
    <row r="1525" spans="1:1">
      <c r="A1525" s="44">
        <f>A1527</f>
        <v>0</v>
      </c>
    </row>
    <row r="1526" spans="1:1">
      <c r="A1526" s="30"/>
    </row>
    <row r="1527" spans="1:1">
      <c r="A1527" s="33"/>
    </row>
    <row r="1528" spans="1:1">
      <c r="A1528" s="34"/>
    </row>
    <row r="1529" spans="1:1">
      <c r="A1529" s="78"/>
    </row>
    <row r="1530" spans="1:1">
      <c r="A1530" s="42"/>
    </row>
    <row r="1531" spans="1:1" ht="15">
      <c r="A1531" s="76">
        <f>A1533+A1540+A1547</f>
        <v>0</v>
      </c>
    </row>
    <row r="1532" spans="1:1">
      <c r="A1532" s="34"/>
    </row>
    <row r="1533" spans="1:1">
      <c r="A1533" s="30">
        <f>A1535</f>
        <v>0</v>
      </c>
    </row>
    <row r="1534" spans="1:1">
      <c r="A1534" s="30"/>
    </row>
    <row r="1535" spans="1:1">
      <c r="A1535" s="33"/>
    </row>
    <row r="1536" spans="1:1">
      <c r="A1536" s="34"/>
    </row>
    <row r="1537" spans="1:1">
      <c r="A1537" s="40"/>
    </row>
    <row r="1538" spans="1:1">
      <c r="A1538" s="61"/>
    </row>
    <row r="1539" spans="1:1">
      <c r="A1539" s="42"/>
    </row>
    <row r="1540" spans="1:1">
      <c r="A1540" s="30">
        <f>A1543</f>
        <v>0</v>
      </c>
    </row>
    <row r="1541" spans="1:1">
      <c r="A1541" s="108"/>
    </row>
    <row r="1542" spans="1:1">
      <c r="A1542" s="30"/>
    </row>
    <row r="1543" spans="1:1">
      <c r="A1543" s="33"/>
    </row>
    <row r="1544" spans="1:1">
      <c r="A1544" s="34"/>
    </row>
    <row r="1545" spans="1:1">
      <c r="A1545" s="34"/>
    </row>
    <row r="1546" spans="1:1">
      <c r="A1546" s="42"/>
    </row>
    <row r="1547" spans="1:1">
      <c r="A1547" s="70">
        <f>A1549+A1554+A1560</f>
        <v>0</v>
      </c>
    </row>
    <row r="1548" spans="1:1">
      <c r="A1548" s="30"/>
    </row>
    <row r="1549" spans="1:1">
      <c r="A1549" s="33"/>
    </row>
    <row r="1550" spans="1:1">
      <c r="A1550" s="34"/>
    </row>
    <row r="1551" spans="1:1">
      <c r="A1551" s="34"/>
    </row>
    <row r="1552" spans="1:1">
      <c r="A1552" s="42"/>
    </row>
    <row r="1553" spans="1:1">
      <c r="A1553" s="30"/>
    </row>
    <row r="1554" spans="1:1">
      <c r="A1554" s="33"/>
    </row>
    <row r="1555" spans="1:1">
      <c r="A1555" s="34"/>
    </row>
    <row r="1556" spans="1:1">
      <c r="A1556" s="40"/>
    </row>
    <row r="1557" spans="1:1">
      <c r="A1557" s="34"/>
    </row>
    <row r="1558" spans="1:1">
      <c r="A1558" s="31"/>
    </row>
    <row r="1559" spans="1:1">
      <c r="A1559" s="30"/>
    </row>
    <row r="1560" spans="1:1">
      <c r="A1560" s="33"/>
    </row>
    <row r="1561" spans="1:1">
      <c r="A1561" s="34"/>
    </row>
    <row r="1562" spans="1:1">
      <c r="A1562" s="40"/>
    </row>
    <row r="1563" spans="1:1">
      <c r="A1563" s="34"/>
    </row>
    <row r="1564" spans="1:1">
      <c r="A1564" s="42"/>
    </row>
    <row r="1565" spans="1:1" ht="15">
      <c r="A1565" s="76">
        <f>A1566</f>
        <v>0</v>
      </c>
    </row>
    <row r="1566" spans="1:1">
      <c r="A1566" s="44"/>
    </row>
    <row r="1567" spans="1:1">
      <c r="A1567" s="121"/>
    </row>
    <row r="1568" spans="1:1">
      <c r="A1568" s="102"/>
    </row>
    <row r="1569" spans="1:1">
      <c r="A1569" s="73">
        <f>A1571++A1574+A1580+A1583+A1585+A1590+A1587+A1578+A1576</f>
        <v>0</v>
      </c>
    </row>
    <row r="1570" spans="1:1">
      <c r="A1570" s="73"/>
    </row>
    <row r="1571" spans="1:1">
      <c r="A1571" s="33"/>
    </row>
    <row r="1572" spans="1:1">
      <c r="A1572" s="34"/>
    </row>
    <row r="1573" spans="1:1">
      <c r="A1573" s="41"/>
    </row>
    <row r="1574" spans="1:1">
      <c r="A1574" s="77"/>
    </row>
    <row r="1575" spans="1:1">
      <c r="A1575" s="77"/>
    </row>
    <row r="1576" spans="1:1">
      <c r="A1576" s="77"/>
    </row>
    <row r="1577" spans="1:1">
      <c r="A1577" s="77"/>
    </row>
    <row r="1578" spans="1:1">
      <c r="A1578" s="77"/>
    </row>
    <row r="1579" spans="1:1">
      <c r="A1579" s="27"/>
    </row>
    <row r="1580" spans="1:1">
      <c r="A1580" s="43"/>
    </row>
    <row r="1581" spans="1:1">
      <c r="A1581" s="34"/>
    </row>
    <row r="1582" spans="1:1">
      <c r="A1582" s="43"/>
    </row>
    <row r="1583" spans="1:1">
      <c r="A1583" s="35"/>
    </row>
    <row r="1584" spans="1:1">
      <c r="A1584" s="28"/>
    </row>
    <row r="1585" spans="1:1">
      <c r="A1585" s="35"/>
    </row>
    <row r="1586" spans="1:1">
      <c r="A1586" s="35"/>
    </row>
    <row r="1587" spans="1:1">
      <c r="A1587" s="43"/>
    </row>
    <row r="1588" spans="1:1">
      <c r="A1588" s="40"/>
    </row>
    <row r="1589" spans="1:1">
      <c r="A1589" s="43"/>
    </row>
    <row r="1590" spans="1:1">
      <c r="A1590" s="35"/>
    </row>
    <row r="1591" spans="1:1">
      <c r="A1591" s="35"/>
    </row>
    <row r="1592" spans="1:1">
      <c r="A1592" s="35"/>
    </row>
    <row r="1593" spans="1:1" ht="15.75">
      <c r="A1593" s="29"/>
    </row>
    <row r="1594" spans="1:1">
      <c r="A1594" s="27"/>
    </row>
    <row r="1595" spans="1:1">
      <c r="A1595" s="30">
        <f>A1601+A1606+A1613+A1626+A1630</f>
        <v>0</v>
      </c>
    </row>
    <row r="1596" spans="1:1">
      <c r="A1596" s="31"/>
    </row>
    <row r="1597" spans="1:1">
      <c r="A1597" s="32">
        <f>A1598+A1599</f>
        <v>0</v>
      </c>
    </row>
    <row r="1598" spans="1:1">
      <c r="A1598" s="31"/>
    </row>
    <row r="1599" spans="1:1">
      <c r="A1599" s="31">
        <f>A1595-A1598</f>
        <v>0</v>
      </c>
    </row>
    <row r="1600" spans="1:1">
      <c r="A1600" s="109">
        <f>A1603+A1610+A1617+A1622+A1633</f>
        <v>0</v>
      </c>
    </row>
    <row r="1601" spans="1:1" ht="15">
      <c r="A1601" s="76">
        <f>A1602</f>
        <v>0</v>
      </c>
    </row>
    <row r="1602" spans="1:1">
      <c r="A1602" s="44"/>
    </row>
    <row r="1603" spans="1:1">
      <c r="A1603" s="34"/>
    </row>
    <row r="1604" spans="1:1">
      <c r="A1604" s="34"/>
    </row>
    <row r="1605" spans="1:1">
      <c r="A1605" s="46"/>
    </row>
    <row r="1606" spans="1:1" ht="15">
      <c r="A1606" s="79">
        <f>A1607</f>
        <v>0</v>
      </c>
    </row>
    <row r="1607" spans="1:1">
      <c r="A1607" s="50">
        <f>A1609</f>
        <v>0</v>
      </c>
    </row>
    <row r="1608" spans="1:1">
      <c r="A1608" s="50"/>
    </row>
    <row r="1609" spans="1:1">
      <c r="A1609" s="53"/>
    </row>
    <row r="1610" spans="1:1">
      <c r="A1610" s="40"/>
    </row>
    <row r="1611" spans="1:1">
      <c r="A1611" s="40"/>
    </row>
    <row r="1612" spans="1:1">
      <c r="A1612" s="31"/>
    </row>
    <row r="1613" spans="1:1" ht="15">
      <c r="A1613" s="76">
        <f>A1614</f>
        <v>0</v>
      </c>
    </row>
    <row r="1614" spans="1:1">
      <c r="A1614" s="70"/>
    </row>
    <row r="1615" spans="1:1">
      <c r="A1615" s="30"/>
    </row>
    <row r="1616" spans="1:1">
      <c r="A1616" s="33"/>
    </row>
    <row r="1617" spans="1:1">
      <c r="A1617" s="34"/>
    </row>
    <row r="1618" spans="1:1">
      <c r="A1618" s="34"/>
    </row>
    <row r="1619" spans="1:1">
      <c r="A1619" s="58"/>
    </row>
    <row r="1620" spans="1:1">
      <c r="A1620" s="30"/>
    </row>
    <row r="1621" spans="1:1">
      <c r="A1621" s="33"/>
    </row>
    <row r="1622" spans="1:1">
      <c r="A1622" s="34"/>
    </row>
    <row r="1623" spans="1:1">
      <c r="A1623" s="40"/>
    </row>
    <row r="1624" spans="1:1">
      <c r="A1624" s="34"/>
    </row>
    <row r="1625" spans="1:1">
      <c r="A1625" s="53"/>
    </row>
    <row r="1626" spans="1:1" ht="15">
      <c r="A1626" s="76">
        <f>A1627</f>
        <v>0</v>
      </c>
    </row>
    <row r="1627" spans="1:1">
      <c r="A1627" s="44"/>
    </row>
    <row r="1628" spans="1:1">
      <c r="A1628" s="44"/>
    </row>
    <row r="1629" spans="1:1">
      <c r="A1629" s="28"/>
    </row>
    <row r="1630" spans="1:1">
      <c r="A1630" s="73">
        <f>A1632+A1635+A1639+A1641+A1643+A1645+A1647+A1637</f>
        <v>0</v>
      </c>
    </row>
    <row r="1631" spans="1:1">
      <c r="A1631" s="73"/>
    </row>
    <row r="1632" spans="1:1">
      <c r="A1632" s="33"/>
    </row>
    <row r="1633" spans="1:1">
      <c r="A1633" s="34"/>
    </row>
    <row r="1634" spans="1:1">
      <c r="A1634" s="42"/>
    </row>
    <row r="1635" spans="1:1">
      <c r="A1635" s="77"/>
    </row>
    <row r="1636" spans="1:1">
      <c r="A1636" s="77"/>
    </row>
    <row r="1637" spans="1:1">
      <c r="A1637" s="77"/>
    </row>
    <row r="1638" spans="1:1">
      <c r="A1638" s="77"/>
    </row>
    <row r="1639" spans="1:1">
      <c r="A1639" s="77"/>
    </row>
    <row r="1640" spans="1:1">
      <c r="A1640" s="27"/>
    </row>
    <row r="1641" spans="1:1">
      <c r="A1641" s="43"/>
    </row>
    <row r="1642" spans="1:1">
      <c r="A1642" s="43"/>
    </row>
    <row r="1643" spans="1:1">
      <c r="A1643" s="77"/>
    </row>
    <row r="1644" spans="1:1">
      <c r="A1644" s="28"/>
    </row>
    <row r="1645" spans="1:1">
      <c r="A1645" s="35"/>
    </row>
    <row r="1646" spans="1:1">
      <c r="A1646" s="31"/>
    </row>
    <row r="1647" spans="1:1">
      <c r="A1647" s="35"/>
    </row>
    <row r="1648" spans="1:1">
      <c r="A1648" s="27"/>
    </row>
    <row r="1649" spans="1:1">
      <c r="A1649" s="27"/>
    </row>
    <row r="1650" spans="1:1" ht="15.75">
      <c r="A1650" s="29"/>
    </row>
    <row r="1651" spans="1:1">
      <c r="A1651" s="27"/>
    </row>
    <row r="1652" spans="1:1">
      <c r="A1652" s="30">
        <f>A1658+A1663+A1671+A1684+A1689</f>
        <v>0</v>
      </c>
    </row>
    <row r="1653" spans="1:1">
      <c r="A1653" s="31"/>
    </row>
    <row r="1654" spans="1:1">
      <c r="A1654" s="32">
        <f>A1655+A1656</f>
        <v>0</v>
      </c>
    </row>
    <row r="1655" spans="1:1">
      <c r="A1655" s="31"/>
    </row>
    <row r="1656" spans="1:1">
      <c r="A1656" s="31">
        <f>A1652-A1655</f>
        <v>0</v>
      </c>
    </row>
    <row r="1657" spans="1:1">
      <c r="A1657" s="109">
        <f>A1660+A1668+A1675+A1680+A1686+A1692</f>
        <v>0</v>
      </c>
    </row>
    <row r="1658" spans="1:1" ht="15">
      <c r="A1658" s="76">
        <f>A1659</f>
        <v>0</v>
      </c>
    </row>
    <row r="1659" spans="1:1">
      <c r="A1659" s="44"/>
    </row>
    <row r="1660" spans="1:1">
      <c r="A1660" s="34"/>
    </row>
    <row r="1661" spans="1:1">
      <c r="A1661" s="34"/>
    </row>
    <row r="1662" spans="1:1">
      <c r="A1662" s="46"/>
    </row>
    <row r="1663" spans="1:1" ht="15">
      <c r="A1663" s="76">
        <f>A1664</f>
        <v>0</v>
      </c>
    </row>
    <row r="1664" spans="1:1">
      <c r="A1664" s="44">
        <f>A1667</f>
        <v>0</v>
      </c>
    </row>
    <row r="1665" spans="1:1">
      <c r="A1665" s="81"/>
    </row>
    <row r="1666" spans="1:1">
      <c r="A1666" s="30"/>
    </row>
    <row r="1667" spans="1:1">
      <c r="A1667" s="33"/>
    </row>
    <row r="1668" spans="1:1">
      <c r="A1668" s="34"/>
    </row>
    <row r="1669" spans="1:1">
      <c r="A1669" s="78"/>
    </row>
    <row r="1670" spans="1:1">
      <c r="A1670" s="31"/>
    </row>
    <row r="1671" spans="1:1" ht="15">
      <c r="A1671" s="76">
        <f>A1672</f>
        <v>0</v>
      </c>
    </row>
    <row r="1672" spans="1:1">
      <c r="A1672" s="70">
        <f>A1674+A1679</f>
        <v>0</v>
      </c>
    </row>
    <row r="1673" spans="1:1">
      <c r="A1673" s="30"/>
    </row>
    <row r="1674" spans="1:1">
      <c r="A1674" s="33"/>
    </row>
    <row r="1675" spans="1:1">
      <c r="A1675" s="34"/>
    </row>
    <row r="1676" spans="1:1">
      <c r="A1676" s="34"/>
    </row>
    <row r="1677" spans="1:1">
      <c r="A1677" s="33"/>
    </row>
    <row r="1678" spans="1:1">
      <c r="A1678" s="30"/>
    </row>
    <row r="1679" spans="1:1">
      <c r="A1679" s="43"/>
    </row>
    <row r="1680" spans="1:1">
      <c r="A1680" s="40"/>
    </row>
    <row r="1681" spans="1:1">
      <c r="A1681" s="40"/>
    </row>
    <row r="1682" spans="1:1">
      <c r="A1682" s="65"/>
    </row>
    <row r="1683" spans="1:1">
      <c r="A1683" s="27"/>
    </row>
    <row r="1684" spans="1:1" ht="15">
      <c r="A1684" s="76">
        <f>A1685</f>
        <v>0</v>
      </c>
    </row>
    <row r="1685" spans="1:1">
      <c r="A1685" s="44"/>
    </row>
    <row r="1686" spans="1:1">
      <c r="A1686" s="40"/>
    </row>
    <row r="1687" spans="1:1">
      <c r="A1687" s="53"/>
    </row>
    <row r="1688" spans="1:1">
      <c r="A1688" s="28"/>
    </row>
    <row r="1689" spans="1:1">
      <c r="A1689" s="73">
        <f>A1691+A1694+A1699+A1701+A1703+A1705+A1707+A1709+A1697</f>
        <v>0</v>
      </c>
    </row>
    <row r="1690" spans="1:1">
      <c r="A1690" s="73"/>
    </row>
    <row r="1691" spans="1:1">
      <c r="A1691" s="33"/>
    </row>
    <row r="1692" spans="1:1">
      <c r="A1692" s="34"/>
    </row>
    <row r="1693" spans="1:1">
      <c r="A1693" s="31"/>
    </row>
    <row r="1694" spans="1:1">
      <c r="A1694" s="77"/>
    </row>
    <row r="1695" spans="1:1">
      <c r="A1695" s="34"/>
    </row>
    <row r="1696" spans="1:1">
      <c r="A1696" s="34"/>
    </row>
    <row r="1697" spans="1:1">
      <c r="A1697" s="77"/>
    </row>
    <row r="1698" spans="1:1">
      <c r="A1698" s="77"/>
    </row>
    <row r="1699" spans="1:1">
      <c r="A1699" s="77"/>
    </row>
    <row r="1700" spans="1:1">
      <c r="A1700" s="47"/>
    </row>
    <row r="1701" spans="1:1">
      <c r="A1701" s="43"/>
    </row>
    <row r="1702" spans="1:1">
      <c r="A1702" s="43"/>
    </row>
    <row r="1703" spans="1:1">
      <c r="A1703" s="77"/>
    </row>
    <row r="1704" spans="1:1">
      <c r="A1704" s="43"/>
    </row>
    <row r="1705" spans="1:1">
      <c r="A1705" s="35"/>
    </row>
    <row r="1706" spans="1:1">
      <c r="A1706" s="28"/>
    </row>
    <row r="1707" spans="1:1">
      <c r="A1707" s="35"/>
    </row>
    <row r="1708" spans="1:1">
      <c r="A1708" s="31"/>
    </row>
    <row r="1709" spans="1:1">
      <c r="A1709" s="35"/>
    </row>
    <row r="1710" spans="1:1">
      <c r="A1710" s="35"/>
    </row>
    <row r="1711" spans="1:1">
      <c r="A1711" s="35"/>
    </row>
    <row r="1712" spans="1:1" ht="15.75">
      <c r="A1712" s="29"/>
    </row>
    <row r="1713" spans="1:1">
      <c r="A1713" s="35"/>
    </row>
    <row r="1714" spans="1:1">
      <c r="A1714" s="38"/>
    </row>
    <row r="1715" spans="1:1">
      <c r="A1715" s="38"/>
    </row>
    <row r="1716" spans="1:1">
      <c r="A1716" s="38">
        <f>A1717+A1718</f>
        <v>0</v>
      </c>
    </row>
    <row r="1717" spans="1:1">
      <c r="A1717" s="38"/>
    </row>
    <row r="1718" spans="1:1">
      <c r="A1718" s="38">
        <f>SUM(A1719:A1721)</f>
        <v>0</v>
      </c>
    </row>
    <row r="1719" spans="1:1">
      <c r="A1719" s="35"/>
    </row>
    <row r="1720" spans="1:1">
      <c r="A1720" s="39"/>
    </row>
    <row r="1721" spans="1:1">
      <c r="A1721" s="27"/>
    </row>
    <row r="1722" spans="1:1">
      <c r="A1722" s="47"/>
    </row>
    <row r="1723" spans="1:1">
      <c r="A1723" s="47"/>
    </row>
    <row r="1724" spans="1:1">
      <c r="A1724" s="44"/>
    </row>
    <row r="1725" spans="1:1">
      <c r="A1725" s="85"/>
    </row>
    <row r="1726" spans="1:1">
      <c r="A1726" s="44"/>
    </row>
    <row r="1727" spans="1:1">
      <c r="A1727" s="2"/>
    </row>
    <row r="1728" spans="1:1">
      <c r="A1728" s="38"/>
    </row>
    <row r="1729" spans="1:1">
      <c r="A1729" s="44"/>
    </row>
    <row r="1730" spans="1:1" ht="15.75">
      <c r="A1730" s="13">
        <f ca="1">SUMIF(A$7:$C$1727,$C$1652,A$7:A$1727)+A1714+A1716+A1724+A1726</f>
        <v>0</v>
      </c>
    </row>
    <row r="1731" spans="1:1">
      <c r="A1731" s="99">
        <f ca="1">SUMIF(A$7:$C$1727,$C$1731,A$7:A$1727)-A311-A340-A349-A437-A484-A507-A509-A543-A561-A581-A839-A847-A145-A157-A401-A806-A1023-A1041-A1054-A855-A110</f>
        <v>0</v>
      </c>
    </row>
    <row r="1732" spans="1:1">
      <c r="A1732" s="67">
        <f ca="1">SUMIF(A$7:$C$1727,$C$1732,A$7:A$1727)</f>
        <v>0</v>
      </c>
    </row>
    <row r="1733" spans="1:1">
      <c r="A1733" s="82"/>
    </row>
    <row r="1734" spans="1:1" ht="15.75">
      <c r="A1734" s="83">
        <f ca="1">SUMIF(A$7:$C$1727,$C$9,A$7:A$1727)+A1714+A1716+A1724+A1726</f>
        <v>0</v>
      </c>
    </row>
    <row r="1735" spans="1:1">
      <c r="A1735" s="52">
        <f ca="1">SUMIF(A$7:$C$1727,$C$1735,A$7:A$1727)</f>
        <v>0</v>
      </c>
    </row>
    <row r="1736" spans="1:1">
      <c r="A1736" s="52">
        <f ca="1">SUMIF(A$7:$C$1727,$C$921,A$7:A$1727)</f>
        <v>0</v>
      </c>
    </row>
    <row r="1737" spans="1:1">
      <c r="A1737" s="52">
        <f t="shared" ref="A1737" si="6">A1011</f>
        <v>0</v>
      </c>
    </row>
    <row r="1738" spans="1:1">
      <c r="A1738" s="52">
        <f t="shared" ref="A1738" si="7">A1726+A118</f>
        <v>0</v>
      </c>
    </row>
    <row r="1739" spans="1:1">
      <c r="A1739" s="52"/>
    </row>
    <row r="1740" spans="1:1">
      <c r="A1740" s="52">
        <f ca="1">SUMIF(A$7:$C$1727,$C$1656,A$7:A$1727)+A1714+A1716+A1724+A1156</f>
        <v>0</v>
      </c>
    </row>
    <row r="1741" spans="1:1">
      <c r="A1741" s="2"/>
    </row>
    <row r="1742" spans="1:1">
      <c r="A1742" s="2">
        <f ca="1">A1730-A1734</f>
        <v>0</v>
      </c>
    </row>
    <row r="1743" spans="1:1">
      <c r="A1743" s="2">
        <f ca="1">A1734-SUM(A1735:A1740)</f>
        <v>0</v>
      </c>
    </row>
    <row r="1744" spans="1:1">
      <c r="A1744" s="2"/>
    </row>
    <row r="1745" spans="1:1">
      <c r="A1745" s="14"/>
    </row>
    <row r="1746" spans="1:1">
      <c r="A1746" s="27">
        <f ca="1">SUMIF($A$1:A$1733,$C1746,A$1:A$1733)</f>
        <v>0</v>
      </c>
    </row>
    <row r="1747" spans="1:1">
      <c r="A1747" s="27">
        <f ca="1">SUMIF($A$1:A$1733,$C1747,A$1:A$1733)</f>
        <v>0</v>
      </c>
    </row>
    <row r="1748" spans="1:1">
      <c r="A1748" s="27">
        <f ca="1">SUMIF($A$1:A$1733,$C1748,A$1:A$1733)</f>
        <v>0</v>
      </c>
    </row>
    <row r="1749" spans="1:1">
      <c r="A1749" s="27">
        <f ca="1">SUMIF($A$1:A$1733,$C1749,A$1:A$1733)</f>
        <v>0</v>
      </c>
    </row>
    <row r="1750" spans="1:1">
      <c r="A1750" s="27">
        <f ca="1">SUMIF($A$1:A$1733,$C1750,A$1:A$1733)</f>
        <v>0</v>
      </c>
    </row>
    <row r="1751" spans="1:1">
      <c r="A1751" s="27">
        <f ca="1">SUMIF($A$1:A$1733,$C1751,A$1:A$1733)</f>
        <v>0</v>
      </c>
    </row>
    <row r="1752" spans="1:1">
      <c r="A1752" s="27">
        <f ca="1">SUMIF($A$1:A$1733,$C1752,A$1:A$1733)</f>
        <v>0</v>
      </c>
    </row>
    <row r="1753" spans="1:1">
      <c r="A1753" s="27">
        <f ca="1">SUMIF($A$1:A$1733,$C1753,A$1:A$1733)</f>
        <v>0</v>
      </c>
    </row>
    <row r="1754" spans="1:1">
      <c r="A1754" s="27">
        <f ca="1">SUMIF($A$1:A$1733,$C1754,A$1:A$1733)</f>
        <v>0</v>
      </c>
    </row>
    <row r="1755" spans="1:1">
      <c r="A1755" s="27">
        <f ca="1">SUMIF($A$1:A$1733,$C1755,A$1:A$1733)</f>
        <v>0</v>
      </c>
    </row>
    <row r="1756" spans="1:1">
      <c r="A1756" s="27">
        <f ca="1">SUMIF($A$1:A$1733,$C1756,A$1:A$1733)</f>
        <v>0</v>
      </c>
    </row>
    <row r="1757" spans="1:1">
      <c r="A1757" s="27">
        <f ca="1">SUMIF($A$1:A$1733,$C1757,A$1:A$1733)</f>
        <v>0</v>
      </c>
    </row>
    <row r="1758" spans="1:1">
      <c r="A1758" s="27">
        <f ca="1">SUMIF($A$1:A$1733,$C1758,A$1:A$1733)</f>
        <v>0</v>
      </c>
    </row>
    <row r="1759" spans="1:1">
      <c r="A1759" s="27">
        <f ca="1">SUMIF($A$1:A$1733,$C1759,A$1:A$1733)</f>
        <v>0</v>
      </c>
    </row>
    <row r="1760" spans="1:1">
      <c r="A1760" s="27">
        <f ca="1">SUMIF($A$1:A$1733,$C1760,A$1:A$1733)</f>
        <v>0</v>
      </c>
    </row>
    <row r="1761" spans="1:1">
      <c r="A1761" s="27">
        <f ca="1">SUMIF($A$1:A$1733,$C1761,A$1:A$1733)</f>
        <v>0</v>
      </c>
    </row>
    <row r="1762" spans="1:1">
      <c r="A1762" s="27">
        <f ca="1">SUMIF($A$1:A$1733,$C1762,A$1:A$1733)</f>
        <v>0</v>
      </c>
    </row>
    <row r="1763" spans="1:1">
      <c r="A1763" s="27">
        <f ca="1">SUMIF($A$1:A$1733,$C1763,A$1:A$1733)</f>
        <v>0</v>
      </c>
    </row>
    <row r="1764" spans="1:1">
      <c r="A1764" s="27">
        <f ca="1">SUMIF($A$1:A$1733,$C1764,A$1:A$1733)</f>
        <v>0</v>
      </c>
    </row>
    <row r="1765" spans="1:1">
      <c r="A1765" s="27">
        <f ca="1">SUMIF($A$1:A$1733,$C1765,A$1:A$1733)</f>
        <v>0</v>
      </c>
    </row>
    <row r="1766" spans="1:1">
      <c r="A1766" s="4">
        <f ca="1">SUM(A1746:A1765)</f>
        <v>0</v>
      </c>
    </row>
    <row r="1767" spans="1:1">
      <c r="A1767" s="27">
        <f>A1714</f>
        <v>0</v>
      </c>
    </row>
    <row r="1768" spans="1:1">
      <c r="A1768" s="27">
        <f>A1717+A1709+A1647+A1590+A1508+A1444+A1355+A1299+A1225</f>
        <v>0</v>
      </c>
    </row>
    <row r="1769" spans="1:1">
      <c r="A1769" s="27">
        <f>A1719</f>
        <v>0</v>
      </c>
    </row>
    <row r="1770" spans="1:1">
      <c r="A1770" s="27">
        <f>A1720</f>
        <v>0</v>
      </c>
    </row>
    <row r="1771" spans="1:1">
      <c r="A1771" s="27">
        <f>A1721</f>
        <v>0</v>
      </c>
    </row>
    <row r="1772" spans="1:1">
      <c r="A1772" s="27">
        <f>A1724</f>
        <v>0</v>
      </c>
    </row>
    <row r="1773" spans="1:1">
      <c r="A1773" s="4">
        <f ca="1">SUM(A1766:A1772)</f>
        <v>0</v>
      </c>
    </row>
    <row r="1774" spans="1:1">
      <c r="A1774" s="10">
        <f>A1726</f>
        <v>0</v>
      </c>
    </row>
    <row r="1775" spans="1:1">
      <c r="A1775" s="4">
        <f ca="1">A1773+A1774</f>
        <v>0</v>
      </c>
    </row>
    <row r="1776" spans="1:1">
      <c r="A1776" s="11">
        <f ca="1">A1775-A1734</f>
        <v>0</v>
      </c>
    </row>
    <row r="1777" spans="1:1">
      <c r="A1777" s="11"/>
    </row>
    <row r="1778" spans="1:1">
      <c r="A1778" s="11"/>
    </row>
    <row r="1780" spans="1:1">
      <c r="A1780" s="27">
        <f ca="1">SUMIF(A$1:$B$1727,$C1780,A$1:A$1727)</f>
        <v>0</v>
      </c>
    </row>
    <row r="1781" spans="1:1">
      <c r="A1781" s="27">
        <f ca="1">SUMIF(A$1:$B$1727,$C1781,A$1:A$1727)</f>
        <v>0</v>
      </c>
    </row>
    <row r="1782" spans="1:1">
      <c r="A1782" s="27">
        <f ca="1">SUMIF(A$1:$B$1727,$C1782,A$1:A$1727)</f>
        <v>0</v>
      </c>
    </row>
    <row r="1783" spans="1:1">
      <c r="A1783" s="27">
        <f ca="1">SUMIF(A$1:$B$1727,$C1783,A$1:A$1727)</f>
        <v>0</v>
      </c>
    </row>
    <row r="1784" spans="1:1">
      <c r="A1784" s="27">
        <f ca="1">SUMIF(A$1:$B$1727,$C1784,A$1:A$1727)</f>
        <v>0</v>
      </c>
    </row>
    <row r="1785" spans="1:1">
      <c r="A1785" s="27">
        <f ca="1">SUMIF(A$1:$B$1727,$C1785,A$1:A$1727)</f>
        <v>0</v>
      </c>
    </row>
    <row r="1786" spans="1:1">
      <c r="A1786" s="27">
        <f ca="1">SUMIF(A$1:$B$1727,$C1786,A$1:A$1727)</f>
        <v>0</v>
      </c>
    </row>
    <row r="1787" spans="1:1">
      <c r="A1787" s="27">
        <f ca="1">SUMIF(A$1:$B$1727,$C1787,A$1:A$1727)</f>
        <v>0</v>
      </c>
    </row>
    <row r="1788" spans="1:1">
      <c r="A1788" s="27">
        <f ca="1">SUMIF(A$1:$B$1727,$C1788,A$1:A$1727)</f>
        <v>0</v>
      </c>
    </row>
    <row r="1789" spans="1:1">
      <c r="A1789" s="27">
        <f ca="1">SUMIF(A$1:$B$1727,$C1789,A$1:A$1727)</f>
        <v>0</v>
      </c>
    </row>
    <row r="1790" spans="1:1">
      <c r="A1790" s="27">
        <f ca="1">SUMIF(A$1:$B$1727,$C1790,A$1:A$1727)</f>
        <v>0</v>
      </c>
    </row>
    <row r="1791" spans="1:1">
      <c r="A1791" s="27">
        <f ca="1">SUMIF(A$1:$B$1727,$C1791,A$1:A$1727)</f>
        <v>0</v>
      </c>
    </row>
    <row r="1792" spans="1:1">
      <c r="A1792" s="27">
        <f ca="1">SUMIF(A$1:$B$1727,$C1792,A$1:A$1727)</f>
        <v>0</v>
      </c>
    </row>
    <row r="1793" spans="1:1">
      <c r="A1793" s="27">
        <f ca="1">SUMIF(A$1:$B$1727,$C1793,A$1:A$1727)</f>
        <v>0</v>
      </c>
    </row>
    <row r="1794" spans="1:1">
      <c r="A1794" s="27">
        <f ca="1">SUMIF(A$1:$B$1727,$C1794,A$1:A$1727)</f>
        <v>0</v>
      </c>
    </row>
    <row r="1795" spans="1:1">
      <c r="A1795" s="27">
        <f ca="1">SUMIF(A$1:$B$1727,$C1795,A$1:A$1727)</f>
        <v>0</v>
      </c>
    </row>
    <row r="1796" spans="1:1">
      <c r="A1796" s="27">
        <f ca="1">SUMIF(A$1:$B$1727,$C1796,A$1:A$1727)</f>
        <v>0</v>
      </c>
    </row>
    <row r="1797" spans="1:1">
      <c r="A1797" s="27">
        <f ca="1">SUMIF(A$1:$B$1727,$C1797,A$1:A$1727)</f>
        <v>0</v>
      </c>
    </row>
    <row r="1798" spans="1:1">
      <c r="A1798" s="27">
        <f ca="1">SUMIF(A$1:$B$1727,$C1798,A$1:A$1727)</f>
        <v>0</v>
      </c>
    </row>
    <row r="1799" spans="1:1">
      <c r="A1799" s="27">
        <f ca="1">SUMIF(A$1:$B$1727,$C1799,A$1:A$1727)</f>
        <v>0</v>
      </c>
    </row>
    <row r="1800" spans="1:1">
      <c r="A1800" s="27">
        <f ca="1">SUMIF(A$1:$B$1727,$C1800,A$1:A$1727)</f>
        <v>0</v>
      </c>
    </row>
    <row r="1801" spans="1:1">
      <c r="A1801" s="27">
        <f ca="1">SUMIF(A$1:$B$1727,$C1801,A$1:A$1727)</f>
        <v>0</v>
      </c>
    </row>
    <row r="1802" spans="1:1">
      <c r="A1802" s="27">
        <f ca="1">SUMIF(A$1:$B$1727,$C1802,A$1:A$1727)</f>
        <v>0</v>
      </c>
    </row>
    <row r="1803" spans="1:1">
      <c r="A1803" s="4">
        <f ca="1">SUM(A1780:A1802)</f>
        <v>0</v>
      </c>
    </row>
    <row r="1804" spans="1:1">
      <c r="A1804" s="10">
        <f>A1714</f>
        <v>0</v>
      </c>
    </row>
    <row r="1805" spans="1:1">
      <c r="A1805" s="10">
        <f>A1717</f>
        <v>0</v>
      </c>
    </row>
    <row r="1806" spans="1:1">
      <c r="A1806" s="10">
        <f>A1719</f>
        <v>0</v>
      </c>
    </row>
    <row r="1807" spans="1:1">
      <c r="A1807" s="10">
        <f>A1720</f>
        <v>0</v>
      </c>
    </row>
    <row r="1808" spans="1:1">
      <c r="A1808" s="10">
        <f>A1721</f>
        <v>0</v>
      </c>
    </row>
    <row r="1809" spans="1:1">
      <c r="A1809" s="10">
        <f>A1724</f>
        <v>0</v>
      </c>
    </row>
    <row r="1810" spans="1:1">
      <c r="A1810" s="10">
        <f>A1726</f>
        <v>0</v>
      </c>
    </row>
    <row r="1811" spans="1:1">
      <c r="A1811" s="4">
        <f ca="1">SUM(A1803:A1810)</f>
        <v>0</v>
      </c>
    </row>
    <row r="1812" spans="1:1">
      <c r="A1812" s="10">
        <f ca="1">A1811-A1730</f>
        <v>0</v>
      </c>
    </row>
    <row r="1813" spans="1:1">
      <c r="A1813" s="10"/>
    </row>
    <row r="1814" spans="1:1">
      <c r="A1814" s="10">
        <f t="shared" ref="A1814" si="8">A11</f>
        <v>0</v>
      </c>
    </row>
    <row r="1815" spans="1:1">
      <c r="A1815" s="10">
        <f t="shared" ref="A1815" si="9">A30</f>
        <v>0</v>
      </c>
    </row>
    <row r="1816" spans="1:1">
      <c r="A1816" s="10">
        <f t="shared" ref="A1816" si="10">A105</f>
        <v>0</v>
      </c>
    </row>
    <row r="1817" spans="1:1">
      <c r="A1817" s="10">
        <f t="shared" ref="A1817" si="11">A119</f>
        <v>0</v>
      </c>
    </row>
    <row r="1818" spans="1:1">
      <c r="A1818" s="10">
        <f t="shared" ref="A1818" si="12">A132</f>
        <v>0</v>
      </c>
    </row>
    <row r="1819" spans="1:1">
      <c r="A1819" s="10">
        <f t="shared" ref="A1819" si="13">A216</f>
        <v>0</v>
      </c>
    </row>
    <row r="1820" spans="1:1">
      <c r="A1820" s="10">
        <f t="shared" ref="A1820" si="14">A307</f>
        <v>0</v>
      </c>
    </row>
    <row r="1821" spans="1:1">
      <c r="A1821" s="10">
        <f t="shared" ref="A1821" si="15">A433</f>
        <v>0</v>
      </c>
    </row>
    <row r="1822" spans="1:1">
      <c r="A1822" s="10">
        <f t="shared" ref="A1822" si="16">A737</f>
        <v>0</v>
      </c>
    </row>
    <row r="1823" spans="1:1">
      <c r="A1823" s="10">
        <f t="shared" ref="A1823" si="17">A793</f>
        <v>0</v>
      </c>
    </row>
    <row r="1824" spans="1:1">
      <c r="A1824" s="10">
        <f t="shared" ref="A1824" si="18">A922</f>
        <v>0</v>
      </c>
    </row>
    <row r="1825" spans="1:1">
      <c r="A1825" s="10">
        <f t="shared" ref="A1825" si="19">A1012</f>
        <v>0</v>
      </c>
    </row>
    <row r="1826" spans="1:1">
      <c r="A1826" s="10"/>
    </row>
    <row r="1827" spans="1:1">
      <c r="A1827" s="10">
        <f>A1129</f>
        <v>0</v>
      </c>
    </row>
    <row r="1828" spans="1:1">
      <c r="A1828" s="10">
        <f>A1156</f>
        <v>0</v>
      </c>
    </row>
    <row r="1829" spans="1:1">
      <c r="A1829" s="10">
        <f>A1174</f>
        <v>0</v>
      </c>
    </row>
    <row r="1830" spans="1:1">
      <c r="A1830" s="10">
        <f>A1234</f>
        <v>0</v>
      </c>
    </row>
    <row r="1831" spans="1:1">
      <c r="A1831" s="10">
        <f>A1308</f>
        <v>0</v>
      </c>
    </row>
    <row r="1832" spans="1:1">
      <c r="A1832" s="10">
        <f>A1364</f>
        <v>0</v>
      </c>
    </row>
    <row r="1833" spans="1:1">
      <c r="A1833" s="10">
        <f>A1453</f>
        <v>0</v>
      </c>
    </row>
    <row r="1834" spans="1:1">
      <c r="A1834" s="10">
        <f>A1517</f>
        <v>0</v>
      </c>
    </row>
    <row r="1835" spans="1:1">
      <c r="A1835" s="10">
        <f>A1599</f>
        <v>0</v>
      </c>
    </row>
    <row r="1836" spans="1:1">
      <c r="A1836" s="10">
        <f>A1656</f>
        <v>0</v>
      </c>
    </row>
    <row r="1837" spans="1:1">
      <c r="A1837" s="4">
        <f>SUM(A1814:A1836)</f>
        <v>0</v>
      </c>
    </row>
    <row r="1838" spans="1:1">
      <c r="A1838" s="10">
        <f>A1714</f>
        <v>0</v>
      </c>
    </row>
    <row r="1839" spans="1:1">
      <c r="A1839" s="10">
        <f>A1717</f>
        <v>0</v>
      </c>
    </row>
    <row r="1840" spans="1:1">
      <c r="A1840" s="10">
        <f>A1719</f>
        <v>0</v>
      </c>
    </row>
    <row r="1841" spans="1:1">
      <c r="A1841" s="10">
        <f>A1720</f>
        <v>0</v>
      </c>
    </row>
    <row r="1842" spans="1:1">
      <c r="A1842" s="10">
        <f>A1721</f>
        <v>0</v>
      </c>
    </row>
    <row r="1843" spans="1:1">
      <c r="A1843" s="10">
        <f>A1724</f>
        <v>0</v>
      </c>
    </row>
    <row r="1844" spans="1:1">
      <c r="A1844" s="4">
        <f>SUM(A1837:A1843)</f>
        <v>0</v>
      </c>
    </row>
    <row r="1845" spans="1:1">
      <c r="A1845" s="10">
        <f ca="1">A1844-A1740</f>
        <v>0</v>
      </c>
    </row>
    <row r="1846" spans="1:1">
      <c r="A1846" s="10"/>
    </row>
    <row r="1847" spans="1:1">
      <c r="A1847" s="10"/>
    </row>
    <row r="1848" spans="1:1">
      <c r="A1848" s="10">
        <f t="shared" ref="A1848" si="20">A12</f>
        <v>0</v>
      </c>
    </row>
    <row r="1849" spans="1:1">
      <c r="A1849" s="10">
        <f t="shared" ref="A1849" si="21">A31</f>
        <v>0</v>
      </c>
    </row>
    <row r="1850" spans="1:1">
      <c r="A1850" s="10">
        <f t="shared" ref="A1850" si="22">A106</f>
        <v>0</v>
      </c>
    </row>
    <row r="1851" spans="1:1">
      <c r="A1851" s="10">
        <f t="shared" ref="A1851" si="23">A120</f>
        <v>0</v>
      </c>
    </row>
    <row r="1852" spans="1:1">
      <c r="A1852" s="10">
        <f t="shared" ref="A1852" si="24">A133</f>
        <v>0</v>
      </c>
    </row>
    <row r="1853" spans="1:1">
      <c r="A1853" s="10">
        <f t="shared" ref="A1853" si="25">A217</f>
        <v>0</v>
      </c>
    </row>
    <row r="1854" spans="1:1">
      <c r="A1854" s="10">
        <f t="shared" ref="A1854" si="26">A308</f>
        <v>0</v>
      </c>
    </row>
    <row r="1855" spans="1:1">
      <c r="A1855" s="10">
        <f t="shared" ref="A1855" si="27">A434</f>
        <v>0</v>
      </c>
    </row>
    <row r="1856" spans="1:1">
      <c r="A1856" s="10">
        <f t="shared" ref="A1856" si="28">A738</f>
        <v>0</v>
      </c>
    </row>
    <row r="1857" spans="1:1">
      <c r="A1857" s="10">
        <f t="shared" ref="A1857" si="29">A794</f>
        <v>0</v>
      </c>
    </row>
    <row r="1858" spans="1:1">
      <c r="A1858" s="10">
        <f t="shared" ref="A1858" si="30">A923</f>
        <v>0</v>
      </c>
    </row>
    <row r="1859" spans="1:1">
      <c r="A1859" s="10">
        <f t="shared" ref="A1859" si="31">A1013</f>
        <v>0</v>
      </c>
    </row>
    <row r="1860" spans="1:1">
      <c r="A1860" s="10"/>
    </row>
    <row r="1861" spans="1:1">
      <c r="A1861" s="10">
        <f>A1130</f>
        <v>0</v>
      </c>
    </row>
    <row r="1862" spans="1:1">
      <c r="A1862" s="10">
        <f>A1157</f>
        <v>0</v>
      </c>
    </row>
    <row r="1863" spans="1:1">
      <c r="A1863" s="10">
        <f>A1175</f>
        <v>0</v>
      </c>
    </row>
    <row r="1864" spans="1:1">
      <c r="A1864" s="10">
        <f>A1235</f>
        <v>0</v>
      </c>
    </row>
    <row r="1865" spans="1:1">
      <c r="A1865" s="10">
        <f>A1309</f>
        <v>0</v>
      </c>
    </row>
    <row r="1866" spans="1:1">
      <c r="A1866" s="10">
        <f>A1365</f>
        <v>0</v>
      </c>
    </row>
    <row r="1867" spans="1:1">
      <c r="A1867" s="10">
        <f>A1454</f>
        <v>0</v>
      </c>
    </row>
    <row r="1868" spans="1:1">
      <c r="A1868" s="10">
        <f>A1518</f>
        <v>0</v>
      </c>
    </row>
    <row r="1869" spans="1:1">
      <c r="A1869" s="10">
        <f>A1600</f>
        <v>0</v>
      </c>
    </row>
    <row r="1870" spans="1:1">
      <c r="A1870" s="10">
        <f>A1657</f>
        <v>0</v>
      </c>
    </row>
    <row r="1871" spans="1:1">
      <c r="A1871" s="4">
        <f>SUM(A1848:A1870)</f>
        <v>0</v>
      </c>
    </row>
    <row r="1872" spans="1:1">
      <c r="A1872" s="99">
        <f ca="1">A1871-A1731</f>
        <v>0</v>
      </c>
    </row>
  </sheetData>
  <autoFilter ref="A6:A174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6" sqref="A6"/>
      <selection pane="bottomRight"/>
    </sheetView>
  </sheetViews>
  <sheetFormatPr defaultRowHeight="12.75"/>
  <cols>
    <col min="1" max="1" width="4.28515625" style="105" bestFit="1" customWidth="1"/>
    <col min="2" max="2" width="27.28515625" style="105" customWidth="1"/>
    <col min="3" max="3" width="11.140625" style="105" customWidth="1"/>
    <col min="4" max="4" width="9.85546875" style="105" bestFit="1" customWidth="1"/>
    <col min="5" max="6" width="10.85546875" style="105" bestFit="1" customWidth="1"/>
    <col min="7" max="233" width="9.140625" style="105"/>
    <col min="234" max="234" width="4.28515625" style="105" bestFit="1" customWidth="1"/>
    <col min="235" max="235" width="35.42578125" style="105" customWidth="1"/>
    <col min="236" max="238" width="11.140625" style="105" bestFit="1" customWidth="1"/>
    <col min="239" max="239" width="12.7109375" style="105" bestFit="1" customWidth="1"/>
    <col min="240" max="240" width="12.42578125" style="105" customWidth="1"/>
    <col min="241" max="241" width="12.7109375" style="105" customWidth="1"/>
    <col min="242" max="242" width="2.7109375" style="105" customWidth="1"/>
    <col min="243" max="489" width="9.140625" style="105"/>
    <col min="490" max="490" width="4.28515625" style="105" bestFit="1" customWidth="1"/>
    <col min="491" max="491" width="35.42578125" style="105" customWidth="1"/>
    <col min="492" max="494" width="11.140625" style="105" bestFit="1" customWidth="1"/>
    <col min="495" max="495" width="12.7109375" style="105" bestFit="1" customWidth="1"/>
    <col min="496" max="496" width="12.42578125" style="105" customWidth="1"/>
    <col min="497" max="497" width="12.7109375" style="105" customWidth="1"/>
    <col min="498" max="498" width="2.7109375" style="105" customWidth="1"/>
    <col min="499" max="745" width="9.140625" style="105"/>
    <col min="746" max="746" width="4.28515625" style="105" bestFit="1" customWidth="1"/>
    <col min="747" max="747" width="35.42578125" style="105" customWidth="1"/>
    <col min="748" max="750" width="11.140625" style="105" bestFit="1" customWidth="1"/>
    <col min="751" max="751" width="12.7109375" style="105" bestFit="1" customWidth="1"/>
    <col min="752" max="752" width="12.42578125" style="105" customWidth="1"/>
    <col min="753" max="753" width="12.7109375" style="105" customWidth="1"/>
    <col min="754" max="754" width="2.7109375" style="105" customWidth="1"/>
    <col min="755" max="1001" width="9.140625" style="105"/>
    <col min="1002" max="1002" width="4.28515625" style="105" bestFit="1" customWidth="1"/>
    <col min="1003" max="1003" width="35.42578125" style="105" customWidth="1"/>
    <col min="1004" max="1006" width="11.140625" style="105" bestFit="1" customWidth="1"/>
    <col min="1007" max="1007" width="12.7109375" style="105" bestFit="1" customWidth="1"/>
    <col min="1008" max="1008" width="12.42578125" style="105" customWidth="1"/>
    <col min="1009" max="1009" width="12.7109375" style="105" customWidth="1"/>
    <col min="1010" max="1010" width="2.7109375" style="105" customWidth="1"/>
    <col min="1011" max="1257" width="9.140625" style="105"/>
    <col min="1258" max="1258" width="4.28515625" style="105" bestFit="1" customWidth="1"/>
    <col min="1259" max="1259" width="35.42578125" style="105" customWidth="1"/>
    <col min="1260" max="1262" width="11.140625" style="105" bestFit="1" customWidth="1"/>
    <col min="1263" max="1263" width="12.7109375" style="105" bestFit="1" customWidth="1"/>
    <col min="1264" max="1264" width="12.42578125" style="105" customWidth="1"/>
    <col min="1265" max="1265" width="12.7109375" style="105" customWidth="1"/>
    <col min="1266" max="1266" width="2.7109375" style="105" customWidth="1"/>
    <col min="1267" max="1513" width="9.140625" style="105"/>
    <col min="1514" max="1514" width="4.28515625" style="105" bestFit="1" customWidth="1"/>
    <col min="1515" max="1515" width="35.42578125" style="105" customWidth="1"/>
    <col min="1516" max="1518" width="11.140625" style="105" bestFit="1" customWidth="1"/>
    <col min="1519" max="1519" width="12.7109375" style="105" bestFit="1" customWidth="1"/>
    <col min="1520" max="1520" width="12.42578125" style="105" customWidth="1"/>
    <col min="1521" max="1521" width="12.7109375" style="105" customWidth="1"/>
    <col min="1522" max="1522" width="2.7109375" style="105" customWidth="1"/>
    <col min="1523" max="1769" width="9.140625" style="105"/>
    <col min="1770" max="1770" width="4.28515625" style="105" bestFit="1" customWidth="1"/>
    <col min="1771" max="1771" width="35.42578125" style="105" customWidth="1"/>
    <col min="1772" max="1774" width="11.140625" style="105" bestFit="1" customWidth="1"/>
    <col min="1775" max="1775" width="12.7109375" style="105" bestFit="1" customWidth="1"/>
    <col min="1776" max="1776" width="12.42578125" style="105" customWidth="1"/>
    <col min="1777" max="1777" width="12.7109375" style="105" customWidth="1"/>
    <col min="1778" max="1778" width="2.7109375" style="105" customWidth="1"/>
    <col min="1779" max="2025" width="9.140625" style="105"/>
    <col min="2026" max="2026" width="4.28515625" style="105" bestFit="1" customWidth="1"/>
    <col min="2027" max="2027" width="35.42578125" style="105" customWidth="1"/>
    <col min="2028" max="2030" width="11.140625" style="105" bestFit="1" customWidth="1"/>
    <col min="2031" max="2031" width="12.7109375" style="105" bestFit="1" customWidth="1"/>
    <col min="2032" max="2032" width="12.42578125" style="105" customWidth="1"/>
    <col min="2033" max="2033" width="12.7109375" style="105" customWidth="1"/>
    <col min="2034" max="2034" width="2.7109375" style="105" customWidth="1"/>
    <col min="2035" max="2281" width="9.140625" style="105"/>
    <col min="2282" max="2282" width="4.28515625" style="105" bestFit="1" customWidth="1"/>
    <col min="2283" max="2283" width="35.42578125" style="105" customWidth="1"/>
    <col min="2284" max="2286" width="11.140625" style="105" bestFit="1" customWidth="1"/>
    <col min="2287" max="2287" width="12.7109375" style="105" bestFit="1" customWidth="1"/>
    <col min="2288" max="2288" width="12.42578125" style="105" customWidth="1"/>
    <col min="2289" max="2289" width="12.7109375" style="105" customWidth="1"/>
    <col min="2290" max="2290" width="2.7109375" style="105" customWidth="1"/>
    <col min="2291" max="2537" width="9.140625" style="105"/>
    <col min="2538" max="2538" width="4.28515625" style="105" bestFit="1" customWidth="1"/>
    <col min="2539" max="2539" width="35.42578125" style="105" customWidth="1"/>
    <col min="2540" max="2542" width="11.140625" style="105" bestFit="1" customWidth="1"/>
    <col min="2543" max="2543" width="12.7109375" style="105" bestFit="1" customWidth="1"/>
    <col min="2544" max="2544" width="12.42578125" style="105" customWidth="1"/>
    <col min="2545" max="2545" width="12.7109375" style="105" customWidth="1"/>
    <col min="2546" max="2546" width="2.7109375" style="105" customWidth="1"/>
    <col min="2547" max="2793" width="9.140625" style="105"/>
    <col min="2794" max="2794" width="4.28515625" style="105" bestFit="1" customWidth="1"/>
    <col min="2795" max="2795" width="35.42578125" style="105" customWidth="1"/>
    <col min="2796" max="2798" width="11.140625" style="105" bestFit="1" customWidth="1"/>
    <col min="2799" max="2799" width="12.7109375" style="105" bestFit="1" customWidth="1"/>
    <col min="2800" max="2800" width="12.42578125" style="105" customWidth="1"/>
    <col min="2801" max="2801" width="12.7109375" style="105" customWidth="1"/>
    <col min="2802" max="2802" width="2.7109375" style="105" customWidth="1"/>
    <col min="2803" max="3049" width="9.140625" style="105"/>
    <col min="3050" max="3050" width="4.28515625" style="105" bestFit="1" customWidth="1"/>
    <col min="3051" max="3051" width="35.42578125" style="105" customWidth="1"/>
    <col min="3052" max="3054" width="11.140625" style="105" bestFit="1" customWidth="1"/>
    <col min="3055" max="3055" width="12.7109375" style="105" bestFit="1" customWidth="1"/>
    <col min="3056" max="3056" width="12.42578125" style="105" customWidth="1"/>
    <col min="3057" max="3057" width="12.7109375" style="105" customWidth="1"/>
    <col min="3058" max="3058" width="2.7109375" style="105" customWidth="1"/>
    <col min="3059" max="3305" width="9.140625" style="105"/>
    <col min="3306" max="3306" width="4.28515625" style="105" bestFit="1" customWidth="1"/>
    <col min="3307" max="3307" width="35.42578125" style="105" customWidth="1"/>
    <col min="3308" max="3310" width="11.140625" style="105" bestFit="1" customWidth="1"/>
    <col min="3311" max="3311" width="12.7109375" style="105" bestFit="1" customWidth="1"/>
    <col min="3312" max="3312" width="12.42578125" style="105" customWidth="1"/>
    <col min="3313" max="3313" width="12.7109375" style="105" customWidth="1"/>
    <col min="3314" max="3314" width="2.7109375" style="105" customWidth="1"/>
    <col min="3315" max="3561" width="9.140625" style="105"/>
    <col min="3562" max="3562" width="4.28515625" style="105" bestFit="1" customWidth="1"/>
    <col min="3563" max="3563" width="35.42578125" style="105" customWidth="1"/>
    <col min="3564" max="3566" width="11.140625" style="105" bestFit="1" customWidth="1"/>
    <col min="3567" max="3567" width="12.7109375" style="105" bestFit="1" customWidth="1"/>
    <col min="3568" max="3568" width="12.42578125" style="105" customWidth="1"/>
    <col min="3569" max="3569" width="12.7109375" style="105" customWidth="1"/>
    <col min="3570" max="3570" width="2.7109375" style="105" customWidth="1"/>
    <col min="3571" max="3817" width="9.140625" style="105"/>
    <col min="3818" max="3818" width="4.28515625" style="105" bestFit="1" customWidth="1"/>
    <col min="3819" max="3819" width="35.42578125" style="105" customWidth="1"/>
    <col min="3820" max="3822" width="11.140625" style="105" bestFit="1" customWidth="1"/>
    <col min="3823" max="3823" width="12.7109375" style="105" bestFit="1" customWidth="1"/>
    <col min="3824" max="3824" width="12.42578125" style="105" customWidth="1"/>
    <col min="3825" max="3825" width="12.7109375" style="105" customWidth="1"/>
    <col min="3826" max="3826" width="2.7109375" style="105" customWidth="1"/>
    <col min="3827" max="4073" width="9.140625" style="105"/>
    <col min="4074" max="4074" width="4.28515625" style="105" bestFit="1" customWidth="1"/>
    <col min="4075" max="4075" width="35.42578125" style="105" customWidth="1"/>
    <col min="4076" max="4078" width="11.140625" style="105" bestFit="1" customWidth="1"/>
    <col min="4079" max="4079" width="12.7109375" style="105" bestFit="1" customWidth="1"/>
    <col min="4080" max="4080" width="12.42578125" style="105" customWidth="1"/>
    <col min="4081" max="4081" width="12.7109375" style="105" customWidth="1"/>
    <col min="4082" max="4082" width="2.7109375" style="105" customWidth="1"/>
    <col min="4083" max="4329" width="9.140625" style="105"/>
    <col min="4330" max="4330" width="4.28515625" style="105" bestFit="1" customWidth="1"/>
    <col min="4331" max="4331" width="35.42578125" style="105" customWidth="1"/>
    <col min="4332" max="4334" width="11.140625" style="105" bestFit="1" customWidth="1"/>
    <col min="4335" max="4335" width="12.7109375" style="105" bestFit="1" customWidth="1"/>
    <col min="4336" max="4336" width="12.42578125" style="105" customWidth="1"/>
    <col min="4337" max="4337" width="12.7109375" style="105" customWidth="1"/>
    <col min="4338" max="4338" width="2.7109375" style="105" customWidth="1"/>
    <col min="4339" max="4585" width="9.140625" style="105"/>
    <col min="4586" max="4586" width="4.28515625" style="105" bestFit="1" customWidth="1"/>
    <col min="4587" max="4587" width="35.42578125" style="105" customWidth="1"/>
    <col min="4588" max="4590" width="11.140625" style="105" bestFit="1" customWidth="1"/>
    <col min="4591" max="4591" width="12.7109375" style="105" bestFit="1" customWidth="1"/>
    <col min="4592" max="4592" width="12.42578125" style="105" customWidth="1"/>
    <col min="4593" max="4593" width="12.7109375" style="105" customWidth="1"/>
    <col min="4594" max="4594" width="2.7109375" style="105" customWidth="1"/>
    <col min="4595" max="4841" width="9.140625" style="105"/>
    <col min="4842" max="4842" width="4.28515625" style="105" bestFit="1" customWidth="1"/>
    <col min="4843" max="4843" width="35.42578125" style="105" customWidth="1"/>
    <col min="4844" max="4846" width="11.140625" style="105" bestFit="1" customWidth="1"/>
    <col min="4847" max="4847" width="12.7109375" style="105" bestFit="1" customWidth="1"/>
    <col min="4848" max="4848" width="12.42578125" style="105" customWidth="1"/>
    <col min="4849" max="4849" width="12.7109375" style="105" customWidth="1"/>
    <col min="4850" max="4850" width="2.7109375" style="105" customWidth="1"/>
    <col min="4851" max="5097" width="9.140625" style="105"/>
    <col min="5098" max="5098" width="4.28515625" style="105" bestFit="1" customWidth="1"/>
    <col min="5099" max="5099" width="35.42578125" style="105" customWidth="1"/>
    <col min="5100" max="5102" width="11.140625" style="105" bestFit="1" customWidth="1"/>
    <col min="5103" max="5103" width="12.7109375" style="105" bestFit="1" customWidth="1"/>
    <col min="5104" max="5104" width="12.42578125" style="105" customWidth="1"/>
    <col min="5105" max="5105" width="12.7109375" style="105" customWidth="1"/>
    <col min="5106" max="5106" width="2.7109375" style="105" customWidth="1"/>
    <col min="5107" max="5353" width="9.140625" style="105"/>
    <col min="5354" max="5354" width="4.28515625" style="105" bestFit="1" customWidth="1"/>
    <col min="5355" max="5355" width="35.42578125" style="105" customWidth="1"/>
    <col min="5356" max="5358" width="11.140625" style="105" bestFit="1" customWidth="1"/>
    <col min="5359" max="5359" width="12.7109375" style="105" bestFit="1" customWidth="1"/>
    <col min="5360" max="5360" width="12.42578125" style="105" customWidth="1"/>
    <col min="5361" max="5361" width="12.7109375" style="105" customWidth="1"/>
    <col min="5362" max="5362" width="2.7109375" style="105" customWidth="1"/>
    <col min="5363" max="5609" width="9.140625" style="105"/>
    <col min="5610" max="5610" width="4.28515625" style="105" bestFit="1" customWidth="1"/>
    <col min="5611" max="5611" width="35.42578125" style="105" customWidth="1"/>
    <col min="5612" max="5614" width="11.140625" style="105" bestFit="1" customWidth="1"/>
    <col min="5615" max="5615" width="12.7109375" style="105" bestFit="1" customWidth="1"/>
    <col min="5616" max="5616" width="12.42578125" style="105" customWidth="1"/>
    <col min="5617" max="5617" width="12.7109375" style="105" customWidth="1"/>
    <col min="5618" max="5618" width="2.7109375" style="105" customWidth="1"/>
    <col min="5619" max="5865" width="9.140625" style="105"/>
    <col min="5866" max="5866" width="4.28515625" style="105" bestFit="1" customWidth="1"/>
    <col min="5867" max="5867" width="35.42578125" style="105" customWidth="1"/>
    <col min="5868" max="5870" width="11.140625" style="105" bestFit="1" customWidth="1"/>
    <col min="5871" max="5871" width="12.7109375" style="105" bestFit="1" customWidth="1"/>
    <col min="5872" max="5872" width="12.42578125" style="105" customWidth="1"/>
    <col min="5873" max="5873" width="12.7109375" style="105" customWidth="1"/>
    <col min="5874" max="5874" width="2.7109375" style="105" customWidth="1"/>
    <col min="5875" max="6121" width="9.140625" style="105"/>
    <col min="6122" max="6122" width="4.28515625" style="105" bestFit="1" customWidth="1"/>
    <col min="6123" max="6123" width="35.42578125" style="105" customWidth="1"/>
    <col min="6124" max="6126" width="11.140625" style="105" bestFit="1" customWidth="1"/>
    <col min="6127" max="6127" width="12.7109375" style="105" bestFit="1" customWidth="1"/>
    <col min="6128" max="6128" width="12.42578125" style="105" customWidth="1"/>
    <col min="6129" max="6129" width="12.7109375" style="105" customWidth="1"/>
    <col min="6130" max="6130" width="2.7109375" style="105" customWidth="1"/>
    <col min="6131" max="6377" width="9.140625" style="105"/>
    <col min="6378" max="6378" width="4.28515625" style="105" bestFit="1" customWidth="1"/>
    <col min="6379" max="6379" width="35.42578125" style="105" customWidth="1"/>
    <col min="6380" max="6382" width="11.140625" style="105" bestFit="1" customWidth="1"/>
    <col min="6383" max="6383" width="12.7109375" style="105" bestFit="1" customWidth="1"/>
    <col min="6384" max="6384" width="12.42578125" style="105" customWidth="1"/>
    <col min="6385" max="6385" width="12.7109375" style="105" customWidth="1"/>
    <col min="6386" max="6386" width="2.7109375" style="105" customWidth="1"/>
    <col min="6387" max="6633" width="9.140625" style="105"/>
    <col min="6634" max="6634" width="4.28515625" style="105" bestFit="1" customWidth="1"/>
    <col min="6635" max="6635" width="35.42578125" style="105" customWidth="1"/>
    <col min="6636" max="6638" width="11.140625" style="105" bestFit="1" customWidth="1"/>
    <col min="6639" max="6639" width="12.7109375" style="105" bestFit="1" customWidth="1"/>
    <col min="6640" max="6640" width="12.42578125" style="105" customWidth="1"/>
    <col min="6641" max="6641" width="12.7109375" style="105" customWidth="1"/>
    <col min="6642" max="6642" width="2.7109375" style="105" customWidth="1"/>
    <col min="6643" max="6889" width="9.140625" style="105"/>
    <col min="6890" max="6890" width="4.28515625" style="105" bestFit="1" customWidth="1"/>
    <col min="6891" max="6891" width="35.42578125" style="105" customWidth="1"/>
    <col min="6892" max="6894" width="11.140625" style="105" bestFit="1" customWidth="1"/>
    <col min="6895" max="6895" width="12.7109375" style="105" bestFit="1" customWidth="1"/>
    <col min="6896" max="6896" width="12.42578125" style="105" customWidth="1"/>
    <col min="6897" max="6897" width="12.7109375" style="105" customWidth="1"/>
    <col min="6898" max="6898" width="2.7109375" style="105" customWidth="1"/>
    <col min="6899" max="7145" width="9.140625" style="105"/>
    <col min="7146" max="7146" width="4.28515625" style="105" bestFit="1" customWidth="1"/>
    <col min="7147" max="7147" width="35.42578125" style="105" customWidth="1"/>
    <col min="7148" max="7150" width="11.140625" style="105" bestFit="1" customWidth="1"/>
    <col min="7151" max="7151" width="12.7109375" style="105" bestFit="1" customWidth="1"/>
    <col min="7152" max="7152" width="12.42578125" style="105" customWidth="1"/>
    <col min="7153" max="7153" width="12.7109375" style="105" customWidth="1"/>
    <col min="7154" max="7154" width="2.7109375" style="105" customWidth="1"/>
    <col min="7155" max="7401" width="9.140625" style="105"/>
    <col min="7402" max="7402" width="4.28515625" style="105" bestFit="1" customWidth="1"/>
    <col min="7403" max="7403" width="35.42578125" style="105" customWidth="1"/>
    <col min="7404" max="7406" width="11.140625" style="105" bestFit="1" customWidth="1"/>
    <col min="7407" max="7407" width="12.7109375" style="105" bestFit="1" customWidth="1"/>
    <col min="7408" max="7408" width="12.42578125" style="105" customWidth="1"/>
    <col min="7409" max="7409" width="12.7109375" style="105" customWidth="1"/>
    <col min="7410" max="7410" width="2.7109375" style="105" customWidth="1"/>
    <col min="7411" max="7657" width="9.140625" style="105"/>
    <col min="7658" max="7658" width="4.28515625" style="105" bestFit="1" customWidth="1"/>
    <col min="7659" max="7659" width="35.42578125" style="105" customWidth="1"/>
    <col min="7660" max="7662" width="11.140625" style="105" bestFit="1" customWidth="1"/>
    <col min="7663" max="7663" width="12.7109375" style="105" bestFit="1" customWidth="1"/>
    <col min="7664" max="7664" width="12.42578125" style="105" customWidth="1"/>
    <col min="7665" max="7665" width="12.7109375" style="105" customWidth="1"/>
    <col min="7666" max="7666" width="2.7109375" style="105" customWidth="1"/>
    <col min="7667" max="7913" width="9.140625" style="105"/>
    <col min="7914" max="7914" width="4.28515625" style="105" bestFit="1" customWidth="1"/>
    <col min="7915" max="7915" width="35.42578125" style="105" customWidth="1"/>
    <col min="7916" max="7918" width="11.140625" style="105" bestFit="1" customWidth="1"/>
    <col min="7919" max="7919" width="12.7109375" style="105" bestFit="1" customWidth="1"/>
    <col min="7920" max="7920" width="12.42578125" style="105" customWidth="1"/>
    <col min="7921" max="7921" width="12.7109375" style="105" customWidth="1"/>
    <col min="7922" max="7922" width="2.7109375" style="105" customWidth="1"/>
    <col min="7923" max="8169" width="9.140625" style="105"/>
    <col min="8170" max="8170" width="4.28515625" style="105" bestFit="1" customWidth="1"/>
    <col min="8171" max="8171" width="35.42578125" style="105" customWidth="1"/>
    <col min="8172" max="8174" width="11.140625" style="105" bestFit="1" customWidth="1"/>
    <col min="8175" max="8175" width="12.7109375" style="105" bestFit="1" customWidth="1"/>
    <col min="8176" max="8176" width="12.42578125" style="105" customWidth="1"/>
    <col min="8177" max="8177" width="12.7109375" style="105" customWidth="1"/>
    <col min="8178" max="8178" width="2.7109375" style="105" customWidth="1"/>
    <col min="8179" max="8425" width="9.140625" style="105"/>
    <col min="8426" max="8426" width="4.28515625" style="105" bestFit="1" customWidth="1"/>
    <col min="8427" max="8427" width="35.42578125" style="105" customWidth="1"/>
    <col min="8428" max="8430" width="11.140625" style="105" bestFit="1" customWidth="1"/>
    <col min="8431" max="8431" width="12.7109375" style="105" bestFit="1" customWidth="1"/>
    <col min="8432" max="8432" width="12.42578125" style="105" customWidth="1"/>
    <col min="8433" max="8433" width="12.7109375" style="105" customWidth="1"/>
    <col min="8434" max="8434" width="2.7109375" style="105" customWidth="1"/>
    <col min="8435" max="8681" width="9.140625" style="105"/>
    <col min="8682" max="8682" width="4.28515625" style="105" bestFit="1" customWidth="1"/>
    <col min="8683" max="8683" width="35.42578125" style="105" customWidth="1"/>
    <col min="8684" max="8686" width="11.140625" style="105" bestFit="1" customWidth="1"/>
    <col min="8687" max="8687" width="12.7109375" style="105" bestFit="1" customWidth="1"/>
    <col min="8688" max="8688" width="12.42578125" style="105" customWidth="1"/>
    <col min="8689" max="8689" width="12.7109375" style="105" customWidth="1"/>
    <col min="8690" max="8690" width="2.7109375" style="105" customWidth="1"/>
    <col min="8691" max="8937" width="9.140625" style="105"/>
    <col min="8938" max="8938" width="4.28515625" style="105" bestFit="1" customWidth="1"/>
    <col min="8939" max="8939" width="35.42578125" style="105" customWidth="1"/>
    <col min="8940" max="8942" width="11.140625" style="105" bestFit="1" customWidth="1"/>
    <col min="8943" max="8943" width="12.7109375" style="105" bestFit="1" customWidth="1"/>
    <col min="8944" max="8944" width="12.42578125" style="105" customWidth="1"/>
    <col min="8945" max="8945" width="12.7109375" style="105" customWidth="1"/>
    <col min="8946" max="8946" width="2.7109375" style="105" customWidth="1"/>
    <col min="8947" max="9193" width="9.140625" style="105"/>
    <col min="9194" max="9194" width="4.28515625" style="105" bestFit="1" customWidth="1"/>
    <col min="9195" max="9195" width="35.42578125" style="105" customWidth="1"/>
    <col min="9196" max="9198" width="11.140625" style="105" bestFit="1" customWidth="1"/>
    <col min="9199" max="9199" width="12.7109375" style="105" bestFit="1" customWidth="1"/>
    <col min="9200" max="9200" width="12.42578125" style="105" customWidth="1"/>
    <col min="9201" max="9201" width="12.7109375" style="105" customWidth="1"/>
    <col min="9202" max="9202" width="2.7109375" style="105" customWidth="1"/>
    <col min="9203" max="9449" width="9.140625" style="105"/>
    <col min="9450" max="9450" width="4.28515625" style="105" bestFit="1" customWidth="1"/>
    <col min="9451" max="9451" width="35.42578125" style="105" customWidth="1"/>
    <col min="9452" max="9454" width="11.140625" style="105" bestFit="1" customWidth="1"/>
    <col min="9455" max="9455" width="12.7109375" style="105" bestFit="1" customWidth="1"/>
    <col min="9456" max="9456" width="12.42578125" style="105" customWidth="1"/>
    <col min="9457" max="9457" width="12.7109375" style="105" customWidth="1"/>
    <col min="9458" max="9458" width="2.7109375" style="105" customWidth="1"/>
    <col min="9459" max="9705" width="9.140625" style="105"/>
    <col min="9706" max="9706" width="4.28515625" style="105" bestFit="1" customWidth="1"/>
    <col min="9707" max="9707" width="35.42578125" style="105" customWidth="1"/>
    <col min="9708" max="9710" width="11.140625" style="105" bestFit="1" customWidth="1"/>
    <col min="9711" max="9711" width="12.7109375" style="105" bestFit="1" customWidth="1"/>
    <col min="9712" max="9712" width="12.42578125" style="105" customWidth="1"/>
    <col min="9713" max="9713" width="12.7109375" style="105" customWidth="1"/>
    <col min="9714" max="9714" width="2.7109375" style="105" customWidth="1"/>
    <col min="9715" max="9961" width="9.140625" style="105"/>
    <col min="9962" max="9962" width="4.28515625" style="105" bestFit="1" customWidth="1"/>
    <col min="9963" max="9963" width="35.42578125" style="105" customWidth="1"/>
    <col min="9964" max="9966" width="11.140625" style="105" bestFit="1" customWidth="1"/>
    <col min="9967" max="9967" width="12.7109375" style="105" bestFit="1" customWidth="1"/>
    <col min="9968" max="9968" width="12.42578125" style="105" customWidth="1"/>
    <col min="9969" max="9969" width="12.7109375" style="105" customWidth="1"/>
    <col min="9970" max="9970" width="2.7109375" style="105" customWidth="1"/>
    <col min="9971" max="10217" width="9.140625" style="105"/>
    <col min="10218" max="10218" width="4.28515625" style="105" bestFit="1" customWidth="1"/>
    <col min="10219" max="10219" width="35.42578125" style="105" customWidth="1"/>
    <col min="10220" max="10222" width="11.140625" style="105" bestFit="1" customWidth="1"/>
    <col min="10223" max="10223" width="12.7109375" style="105" bestFit="1" customWidth="1"/>
    <col min="10224" max="10224" width="12.42578125" style="105" customWidth="1"/>
    <col min="10225" max="10225" width="12.7109375" style="105" customWidth="1"/>
    <col min="10226" max="10226" width="2.7109375" style="105" customWidth="1"/>
    <col min="10227" max="10473" width="9.140625" style="105"/>
    <col min="10474" max="10474" width="4.28515625" style="105" bestFit="1" customWidth="1"/>
    <col min="10475" max="10475" width="35.42578125" style="105" customWidth="1"/>
    <col min="10476" max="10478" width="11.140625" style="105" bestFit="1" customWidth="1"/>
    <col min="10479" max="10479" width="12.7109375" style="105" bestFit="1" customWidth="1"/>
    <col min="10480" max="10480" width="12.42578125" style="105" customWidth="1"/>
    <col min="10481" max="10481" width="12.7109375" style="105" customWidth="1"/>
    <col min="10482" max="10482" width="2.7109375" style="105" customWidth="1"/>
    <col min="10483" max="10729" width="9.140625" style="105"/>
    <col min="10730" max="10730" width="4.28515625" style="105" bestFit="1" customWidth="1"/>
    <col min="10731" max="10731" width="35.42578125" style="105" customWidth="1"/>
    <col min="10732" max="10734" width="11.140625" style="105" bestFit="1" customWidth="1"/>
    <col min="10735" max="10735" width="12.7109375" style="105" bestFit="1" customWidth="1"/>
    <col min="10736" max="10736" width="12.42578125" style="105" customWidth="1"/>
    <col min="10737" max="10737" width="12.7109375" style="105" customWidth="1"/>
    <col min="10738" max="10738" width="2.7109375" style="105" customWidth="1"/>
    <col min="10739" max="10985" width="9.140625" style="105"/>
    <col min="10986" max="10986" width="4.28515625" style="105" bestFit="1" customWidth="1"/>
    <col min="10987" max="10987" width="35.42578125" style="105" customWidth="1"/>
    <col min="10988" max="10990" width="11.140625" style="105" bestFit="1" customWidth="1"/>
    <col min="10991" max="10991" width="12.7109375" style="105" bestFit="1" customWidth="1"/>
    <col min="10992" max="10992" width="12.42578125" style="105" customWidth="1"/>
    <col min="10993" max="10993" width="12.7109375" style="105" customWidth="1"/>
    <col min="10994" max="10994" width="2.7109375" style="105" customWidth="1"/>
    <col min="10995" max="11241" width="9.140625" style="105"/>
    <col min="11242" max="11242" width="4.28515625" style="105" bestFit="1" customWidth="1"/>
    <col min="11243" max="11243" width="35.42578125" style="105" customWidth="1"/>
    <col min="11244" max="11246" width="11.140625" style="105" bestFit="1" customWidth="1"/>
    <col min="11247" max="11247" width="12.7109375" style="105" bestFit="1" customWidth="1"/>
    <col min="11248" max="11248" width="12.42578125" style="105" customWidth="1"/>
    <col min="11249" max="11249" width="12.7109375" style="105" customWidth="1"/>
    <col min="11250" max="11250" width="2.7109375" style="105" customWidth="1"/>
    <col min="11251" max="11497" width="9.140625" style="105"/>
    <col min="11498" max="11498" width="4.28515625" style="105" bestFit="1" customWidth="1"/>
    <col min="11499" max="11499" width="35.42578125" style="105" customWidth="1"/>
    <col min="11500" max="11502" width="11.140625" style="105" bestFit="1" customWidth="1"/>
    <col min="11503" max="11503" width="12.7109375" style="105" bestFit="1" customWidth="1"/>
    <col min="11504" max="11504" width="12.42578125" style="105" customWidth="1"/>
    <col min="11505" max="11505" width="12.7109375" style="105" customWidth="1"/>
    <col min="11506" max="11506" width="2.7109375" style="105" customWidth="1"/>
    <col min="11507" max="11753" width="9.140625" style="105"/>
    <col min="11754" max="11754" width="4.28515625" style="105" bestFit="1" customWidth="1"/>
    <col min="11755" max="11755" width="35.42578125" style="105" customWidth="1"/>
    <col min="11756" max="11758" width="11.140625" style="105" bestFit="1" customWidth="1"/>
    <col min="11759" max="11759" width="12.7109375" style="105" bestFit="1" customWidth="1"/>
    <col min="11760" max="11760" width="12.42578125" style="105" customWidth="1"/>
    <col min="11761" max="11761" width="12.7109375" style="105" customWidth="1"/>
    <col min="11762" max="11762" width="2.7109375" style="105" customWidth="1"/>
    <col min="11763" max="12009" width="9.140625" style="105"/>
    <col min="12010" max="12010" width="4.28515625" style="105" bestFit="1" customWidth="1"/>
    <col min="12011" max="12011" width="35.42578125" style="105" customWidth="1"/>
    <col min="12012" max="12014" width="11.140625" style="105" bestFit="1" customWidth="1"/>
    <col min="12015" max="12015" width="12.7109375" style="105" bestFit="1" customWidth="1"/>
    <col min="12016" max="12016" width="12.42578125" style="105" customWidth="1"/>
    <col min="12017" max="12017" width="12.7109375" style="105" customWidth="1"/>
    <col min="12018" max="12018" width="2.7109375" style="105" customWidth="1"/>
    <col min="12019" max="12265" width="9.140625" style="105"/>
    <col min="12266" max="12266" width="4.28515625" style="105" bestFit="1" customWidth="1"/>
    <col min="12267" max="12267" width="35.42578125" style="105" customWidth="1"/>
    <col min="12268" max="12270" width="11.140625" style="105" bestFit="1" customWidth="1"/>
    <col min="12271" max="12271" width="12.7109375" style="105" bestFit="1" customWidth="1"/>
    <col min="12272" max="12272" width="12.42578125" style="105" customWidth="1"/>
    <col min="12273" max="12273" width="12.7109375" style="105" customWidth="1"/>
    <col min="12274" max="12274" width="2.7109375" style="105" customWidth="1"/>
    <col min="12275" max="12521" width="9.140625" style="105"/>
    <col min="12522" max="12522" width="4.28515625" style="105" bestFit="1" customWidth="1"/>
    <col min="12523" max="12523" width="35.42578125" style="105" customWidth="1"/>
    <col min="12524" max="12526" width="11.140625" style="105" bestFit="1" customWidth="1"/>
    <col min="12527" max="12527" width="12.7109375" style="105" bestFit="1" customWidth="1"/>
    <col min="12528" max="12528" width="12.42578125" style="105" customWidth="1"/>
    <col min="12529" max="12529" width="12.7109375" style="105" customWidth="1"/>
    <col min="12530" max="12530" width="2.7109375" style="105" customWidth="1"/>
    <col min="12531" max="12777" width="9.140625" style="105"/>
    <col min="12778" max="12778" width="4.28515625" style="105" bestFit="1" customWidth="1"/>
    <col min="12779" max="12779" width="35.42578125" style="105" customWidth="1"/>
    <col min="12780" max="12782" width="11.140625" style="105" bestFit="1" customWidth="1"/>
    <col min="12783" max="12783" width="12.7109375" style="105" bestFit="1" customWidth="1"/>
    <col min="12784" max="12784" width="12.42578125" style="105" customWidth="1"/>
    <col min="12785" max="12785" width="12.7109375" style="105" customWidth="1"/>
    <col min="12786" max="12786" width="2.7109375" style="105" customWidth="1"/>
    <col min="12787" max="13033" width="9.140625" style="105"/>
    <col min="13034" max="13034" width="4.28515625" style="105" bestFit="1" customWidth="1"/>
    <col min="13035" max="13035" width="35.42578125" style="105" customWidth="1"/>
    <col min="13036" max="13038" width="11.140625" style="105" bestFit="1" customWidth="1"/>
    <col min="13039" max="13039" width="12.7109375" style="105" bestFit="1" customWidth="1"/>
    <col min="13040" max="13040" width="12.42578125" style="105" customWidth="1"/>
    <col min="13041" max="13041" width="12.7109375" style="105" customWidth="1"/>
    <col min="13042" max="13042" width="2.7109375" style="105" customWidth="1"/>
    <col min="13043" max="13289" width="9.140625" style="105"/>
    <col min="13290" max="13290" width="4.28515625" style="105" bestFit="1" customWidth="1"/>
    <col min="13291" max="13291" width="35.42578125" style="105" customWidth="1"/>
    <col min="13292" max="13294" width="11.140625" style="105" bestFit="1" customWidth="1"/>
    <col min="13295" max="13295" width="12.7109375" style="105" bestFit="1" customWidth="1"/>
    <col min="13296" max="13296" width="12.42578125" style="105" customWidth="1"/>
    <col min="13297" max="13297" width="12.7109375" style="105" customWidth="1"/>
    <col min="13298" max="13298" width="2.7109375" style="105" customWidth="1"/>
    <col min="13299" max="13545" width="9.140625" style="105"/>
    <col min="13546" max="13546" width="4.28515625" style="105" bestFit="1" customWidth="1"/>
    <col min="13547" max="13547" width="35.42578125" style="105" customWidth="1"/>
    <col min="13548" max="13550" width="11.140625" style="105" bestFit="1" customWidth="1"/>
    <col min="13551" max="13551" width="12.7109375" style="105" bestFit="1" customWidth="1"/>
    <col min="13552" max="13552" width="12.42578125" style="105" customWidth="1"/>
    <col min="13553" max="13553" width="12.7109375" style="105" customWidth="1"/>
    <col min="13554" max="13554" width="2.7109375" style="105" customWidth="1"/>
    <col min="13555" max="13801" width="9.140625" style="105"/>
    <col min="13802" max="13802" width="4.28515625" style="105" bestFit="1" customWidth="1"/>
    <col min="13803" max="13803" width="35.42578125" style="105" customWidth="1"/>
    <col min="13804" max="13806" width="11.140625" style="105" bestFit="1" customWidth="1"/>
    <col min="13807" max="13807" width="12.7109375" style="105" bestFit="1" customWidth="1"/>
    <col min="13808" max="13808" width="12.42578125" style="105" customWidth="1"/>
    <col min="13809" max="13809" width="12.7109375" style="105" customWidth="1"/>
    <col min="13810" max="13810" width="2.7109375" style="105" customWidth="1"/>
    <col min="13811" max="14057" width="9.140625" style="105"/>
    <col min="14058" max="14058" width="4.28515625" style="105" bestFit="1" customWidth="1"/>
    <col min="14059" max="14059" width="35.42578125" style="105" customWidth="1"/>
    <col min="14060" max="14062" width="11.140625" style="105" bestFit="1" customWidth="1"/>
    <col min="14063" max="14063" width="12.7109375" style="105" bestFit="1" customWidth="1"/>
    <col min="14064" max="14064" width="12.42578125" style="105" customWidth="1"/>
    <col min="14065" max="14065" width="12.7109375" style="105" customWidth="1"/>
    <col min="14066" max="14066" width="2.7109375" style="105" customWidth="1"/>
    <col min="14067" max="14313" width="9.140625" style="105"/>
    <col min="14314" max="14314" width="4.28515625" style="105" bestFit="1" customWidth="1"/>
    <col min="14315" max="14315" width="35.42578125" style="105" customWidth="1"/>
    <col min="14316" max="14318" width="11.140625" style="105" bestFit="1" customWidth="1"/>
    <col min="14319" max="14319" width="12.7109375" style="105" bestFit="1" customWidth="1"/>
    <col min="14320" max="14320" width="12.42578125" style="105" customWidth="1"/>
    <col min="14321" max="14321" width="12.7109375" style="105" customWidth="1"/>
    <col min="14322" max="14322" width="2.7109375" style="105" customWidth="1"/>
    <col min="14323" max="14569" width="9.140625" style="105"/>
    <col min="14570" max="14570" width="4.28515625" style="105" bestFit="1" customWidth="1"/>
    <col min="14571" max="14571" width="35.42578125" style="105" customWidth="1"/>
    <col min="14572" max="14574" width="11.140625" style="105" bestFit="1" customWidth="1"/>
    <col min="14575" max="14575" width="12.7109375" style="105" bestFit="1" customWidth="1"/>
    <col min="14576" max="14576" width="12.42578125" style="105" customWidth="1"/>
    <col min="14577" max="14577" width="12.7109375" style="105" customWidth="1"/>
    <col min="14578" max="14578" width="2.7109375" style="105" customWidth="1"/>
    <col min="14579" max="14825" width="9.140625" style="105"/>
    <col min="14826" max="14826" width="4.28515625" style="105" bestFit="1" customWidth="1"/>
    <col min="14827" max="14827" width="35.42578125" style="105" customWidth="1"/>
    <col min="14828" max="14830" width="11.140625" style="105" bestFit="1" customWidth="1"/>
    <col min="14831" max="14831" width="12.7109375" style="105" bestFit="1" customWidth="1"/>
    <col min="14832" max="14832" width="12.42578125" style="105" customWidth="1"/>
    <col min="14833" max="14833" width="12.7109375" style="105" customWidth="1"/>
    <col min="14834" max="14834" width="2.7109375" style="105" customWidth="1"/>
    <col min="14835" max="15081" width="9.140625" style="105"/>
    <col min="15082" max="15082" width="4.28515625" style="105" bestFit="1" customWidth="1"/>
    <col min="15083" max="15083" width="35.42578125" style="105" customWidth="1"/>
    <col min="15084" max="15086" width="11.140625" style="105" bestFit="1" customWidth="1"/>
    <col min="15087" max="15087" width="12.7109375" style="105" bestFit="1" customWidth="1"/>
    <col min="15088" max="15088" width="12.42578125" style="105" customWidth="1"/>
    <col min="15089" max="15089" width="12.7109375" style="105" customWidth="1"/>
    <col min="15090" max="15090" width="2.7109375" style="105" customWidth="1"/>
    <col min="15091" max="15337" width="9.140625" style="105"/>
    <col min="15338" max="15338" width="4.28515625" style="105" bestFit="1" customWidth="1"/>
    <col min="15339" max="15339" width="35.42578125" style="105" customWidth="1"/>
    <col min="15340" max="15342" width="11.140625" style="105" bestFit="1" customWidth="1"/>
    <col min="15343" max="15343" width="12.7109375" style="105" bestFit="1" customWidth="1"/>
    <col min="15344" max="15344" width="12.42578125" style="105" customWidth="1"/>
    <col min="15345" max="15345" width="12.7109375" style="105" customWidth="1"/>
    <col min="15346" max="15346" width="2.7109375" style="105" customWidth="1"/>
    <col min="15347" max="15593" width="9.140625" style="105"/>
    <col min="15594" max="15594" width="4.28515625" style="105" bestFit="1" customWidth="1"/>
    <col min="15595" max="15595" width="35.42578125" style="105" customWidth="1"/>
    <col min="15596" max="15598" width="11.140625" style="105" bestFit="1" customWidth="1"/>
    <col min="15599" max="15599" width="12.7109375" style="105" bestFit="1" customWidth="1"/>
    <col min="15600" max="15600" width="12.42578125" style="105" customWidth="1"/>
    <col min="15601" max="15601" width="12.7109375" style="105" customWidth="1"/>
    <col min="15602" max="15602" width="2.7109375" style="105" customWidth="1"/>
    <col min="15603" max="15849" width="9.140625" style="105"/>
    <col min="15850" max="15850" width="4.28515625" style="105" bestFit="1" customWidth="1"/>
    <col min="15851" max="15851" width="35.42578125" style="105" customWidth="1"/>
    <col min="15852" max="15854" width="11.140625" style="105" bestFit="1" customWidth="1"/>
    <col min="15855" max="15855" width="12.7109375" style="105" bestFit="1" customWidth="1"/>
    <col min="15856" max="15856" width="12.42578125" style="105" customWidth="1"/>
    <col min="15857" max="15857" width="12.7109375" style="105" customWidth="1"/>
    <col min="15858" max="15858" width="2.7109375" style="105" customWidth="1"/>
    <col min="15859" max="16105" width="9.140625" style="105"/>
    <col min="16106" max="16106" width="4.28515625" style="105" bestFit="1" customWidth="1"/>
    <col min="16107" max="16107" width="35.42578125" style="105" customWidth="1"/>
    <col min="16108" max="16110" width="11.140625" style="105" bestFit="1" customWidth="1"/>
    <col min="16111" max="16111" width="12.7109375" style="105" bestFit="1" customWidth="1"/>
    <col min="16112" max="16112" width="12.42578125" style="105" customWidth="1"/>
    <col min="16113" max="16113" width="12.7109375" style="105" customWidth="1"/>
    <col min="16114" max="16114" width="2.7109375" style="105" customWidth="1"/>
    <col min="16115" max="16384" width="9.140625" style="105"/>
  </cols>
  <sheetData>
    <row r="1" spans="1:6" ht="15">
      <c r="A1" s="168"/>
      <c r="B1" s="168"/>
      <c r="C1" s="168"/>
      <c r="D1" s="168"/>
      <c r="E1" s="168"/>
      <c r="F1" s="169" t="s">
        <v>161</v>
      </c>
    </row>
    <row r="2" spans="1:6" ht="25.5" customHeight="1">
      <c r="A2" s="173" t="s">
        <v>163</v>
      </c>
      <c r="B2" s="173"/>
      <c r="C2" s="173"/>
      <c r="D2" s="173"/>
      <c r="E2" s="173"/>
      <c r="F2" s="173"/>
    </row>
    <row r="3" spans="1:6" ht="15">
      <c r="A3" s="168"/>
      <c r="B3" s="168"/>
      <c r="C3" s="168"/>
      <c r="D3" s="168"/>
      <c r="E3" s="168"/>
      <c r="F3" s="169" t="s">
        <v>162</v>
      </c>
    </row>
    <row r="4" spans="1:6" ht="15.75">
      <c r="A4" s="159" t="s">
        <v>93</v>
      </c>
      <c r="B4" s="167"/>
      <c r="C4" s="167"/>
      <c r="D4" s="167"/>
      <c r="E4" s="167"/>
      <c r="F4" s="167"/>
    </row>
    <row r="5" spans="1:6" ht="15.75">
      <c r="A5" s="123"/>
      <c r="B5" s="123"/>
      <c r="C5" s="123"/>
      <c r="D5" s="123"/>
      <c r="E5" s="123"/>
      <c r="F5" s="124" t="s">
        <v>4</v>
      </c>
    </row>
    <row r="6" spans="1:6" ht="15" customHeight="1">
      <c r="A6" s="125" t="s">
        <v>65</v>
      </c>
      <c r="B6" s="126" t="s">
        <v>66</v>
      </c>
      <c r="C6" s="174" t="s">
        <v>94</v>
      </c>
      <c r="D6" s="176" t="s">
        <v>34</v>
      </c>
      <c r="E6" s="177"/>
      <c r="F6" s="178"/>
    </row>
    <row r="7" spans="1:6" s="130" customFormat="1" ht="30">
      <c r="A7" s="127" t="s">
        <v>67</v>
      </c>
      <c r="B7" s="153"/>
      <c r="C7" s="175"/>
      <c r="D7" s="165" t="s">
        <v>68</v>
      </c>
      <c r="E7" s="165" t="s">
        <v>69</v>
      </c>
      <c r="F7" s="165" t="s">
        <v>70</v>
      </c>
    </row>
    <row r="8" spans="1:6">
      <c r="A8" s="128" t="s">
        <v>35</v>
      </c>
      <c r="B8" s="128" t="s">
        <v>0</v>
      </c>
      <c r="C8" s="129">
        <v>2595945</v>
      </c>
      <c r="D8" s="129">
        <v>28450</v>
      </c>
      <c r="E8" s="129">
        <v>2567495</v>
      </c>
      <c r="F8" s="129">
        <v>0</v>
      </c>
    </row>
    <row r="9" spans="1:6">
      <c r="A9" s="131" t="s">
        <v>36</v>
      </c>
      <c r="B9" s="131" t="s">
        <v>26</v>
      </c>
      <c r="C9" s="129">
        <v>32866678</v>
      </c>
      <c r="D9" s="129">
        <v>713596</v>
      </c>
      <c r="E9" s="129">
        <v>31465020</v>
      </c>
      <c r="F9" s="129">
        <v>688062</v>
      </c>
    </row>
    <row r="10" spans="1:6">
      <c r="A10" s="131" t="s">
        <v>37</v>
      </c>
      <c r="B10" s="131" t="s">
        <v>7</v>
      </c>
      <c r="C10" s="129">
        <v>975918</v>
      </c>
      <c r="D10" s="129">
        <v>38557</v>
      </c>
      <c r="E10" s="129">
        <v>937361</v>
      </c>
      <c r="F10" s="129">
        <v>0</v>
      </c>
    </row>
    <row r="11" spans="1:6">
      <c r="A11" s="131" t="s">
        <v>38</v>
      </c>
      <c r="B11" s="131" t="s">
        <v>27</v>
      </c>
      <c r="C11" s="129">
        <v>1218909</v>
      </c>
      <c r="D11" s="129">
        <v>287801</v>
      </c>
      <c r="E11" s="129">
        <v>345380</v>
      </c>
      <c r="F11" s="129">
        <v>585728</v>
      </c>
    </row>
    <row r="12" spans="1:6">
      <c r="A12" s="131" t="s">
        <v>39</v>
      </c>
      <c r="B12" s="131" t="s">
        <v>29</v>
      </c>
      <c r="C12" s="129">
        <v>271341497</v>
      </c>
      <c r="D12" s="129">
        <v>32506000</v>
      </c>
      <c r="E12" s="129">
        <v>130732831</v>
      </c>
      <c r="F12" s="129">
        <v>108102666</v>
      </c>
    </row>
    <row r="13" spans="1:6">
      <c r="A13" s="131" t="s">
        <v>40</v>
      </c>
      <c r="B13" s="131" t="s">
        <v>30</v>
      </c>
      <c r="C13" s="129">
        <v>16074084</v>
      </c>
      <c r="D13" s="129">
        <v>3447000</v>
      </c>
      <c r="E13" s="129">
        <v>12627084</v>
      </c>
      <c r="F13" s="129">
        <v>0</v>
      </c>
    </row>
    <row r="14" spans="1:6">
      <c r="A14" s="131" t="s">
        <v>41</v>
      </c>
      <c r="B14" s="131" t="s">
        <v>31</v>
      </c>
      <c r="C14" s="129">
        <v>20205256</v>
      </c>
      <c r="D14" s="129">
        <v>6437410</v>
      </c>
      <c r="E14" s="129">
        <v>13767846</v>
      </c>
      <c r="F14" s="129">
        <v>0</v>
      </c>
    </row>
    <row r="15" spans="1:6">
      <c r="A15" s="131" t="s">
        <v>42</v>
      </c>
      <c r="B15" s="131" t="s">
        <v>28</v>
      </c>
      <c r="C15" s="129">
        <v>61751193.25</v>
      </c>
      <c r="D15" s="129">
        <v>19081589</v>
      </c>
      <c r="E15" s="129">
        <v>41543239.25</v>
      </c>
      <c r="F15" s="129">
        <v>1126365</v>
      </c>
    </row>
    <row r="16" spans="1:6">
      <c r="A16" s="131" t="s">
        <v>55</v>
      </c>
      <c r="B16" s="131" t="s">
        <v>9</v>
      </c>
      <c r="C16" s="129">
        <v>20409384</v>
      </c>
      <c r="D16" s="129">
        <v>4228000</v>
      </c>
      <c r="E16" s="129">
        <v>16181384</v>
      </c>
      <c r="F16" s="129">
        <v>0</v>
      </c>
    </row>
    <row r="17" spans="1:6">
      <c r="A17" s="131" t="s">
        <v>43</v>
      </c>
      <c r="B17" s="131" t="s">
        <v>5</v>
      </c>
      <c r="C17" s="129">
        <f>10542294+125052</f>
        <v>10667346</v>
      </c>
      <c r="D17" s="129">
        <v>6216486</v>
      </c>
      <c r="E17" s="129">
        <f>4324647+125052</f>
        <v>4449699</v>
      </c>
      <c r="F17" s="129">
        <v>1161</v>
      </c>
    </row>
    <row r="18" spans="1:6">
      <c r="A18" s="131" t="s">
        <v>44</v>
      </c>
      <c r="B18" s="131" t="s">
        <v>6</v>
      </c>
      <c r="C18" s="129">
        <v>83726413.560000002</v>
      </c>
      <c r="D18" s="129">
        <v>1405700</v>
      </c>
      <c r="E18" s="129">
        <v>81878876.560000002</v>
      </c>
      <c r="F18" s="129">
        <v>441837</v>
      </c>
    </row>
    <row r="19" spans="1:6">
      <c r="A19" s="131" t="s">
        <v>45</v>
      </c>
      <c r="B19" s="131" t="s">
        <v>71</v>
      </c>
      <c r="C19" s="129">
        <v>52327642</v>
      </c>
      <c r="D19" s="129">
        <v>3453150</v>
      </c>
      <c r="E19" s="129">
        <v>48549859</v>
      </c>
      <c r="F19" s="129">
        <v>324633</v>
      </c>
    </row>
    <row r="20" spans="1:6">
      <c r="A20" s="131" t="s">
        <v>56</v>
      </c>
      <c r="B20" s="131" t="s">
        <v>8</v>
      </c>
      <c r="C20" s="129">
        <v>6122648</v>
      </c>
      <c r="D20" s="129">
        <v>9600</v>
      </c>
      <c r="E20" s="129">
        <v>5915726</v>
      </c>
      <c r="F20" s="129">
        <v>197322</v>
      </c>
    </row>
    <row r="21" spans="1:6">
      <c r="A21" s="131" t="s">
        <v>46</v>
      </c>
      <c r="B21" s="131" t="s">
        <v>10</v>
      </c>
      <c r="C21" s="129">
        <v>4741354</v>
      </c>
      <c r="D21" s="129">
        <v>0</v>
      </c>
      <c r="E21" s="129">
        <v>4741354</v>
      </c>
      <c r="F21" s="129">
        <v>0</v>
      </c>
    </row>
    <row r="22" spans="1:6">
      <c r="A22" s="131" t="s">
        <v>47</v>
      </c>
      <c r="B22" s="132" t="s">
        <v>64</v>
      </c>
      <c r="C22" s="129">
        <v>2551320</v>
      </c>
      <c r="D22" s="129">
        <v>456453</v>
      </c>
      <c r="E22" s="129">
        <v>2094867</v>
      </c>
      <c r="F22" s="129">
        <v>0</v>
      </c>
    </row>
    <row r="23" spans="1:6">
      <c r="A23" s="132" t="s">
        <v>48</v>
      </c>
      <c r="B23" s="132" t="s">
        <v>63</v>
      </c>
      <c r="C23" s="129">
        <v>6359270</v>
      </c>
      <c r="D23" s="129">
        <v>4979980</v>
      </c>
      <c r="E23" s="129">
        <v>1335773</v>
      </c>
      <c r="F23" s="129">
        <v>43517</v>
      </c>
    </row>
    <row r="24" spans="1:6">
      <c r="A24" s="132" t="s">
        <v>49</v>
      </c>
      <c r="B24" s="131" t="s">
        <v>57</v>
      </c>
      <c r="C24" s="129">
        <v>2630567</v>
      </c>
      <c r="D24" s="129">
        <v>329796</v>
      </c>
      <c r="E24" s="129">
        <v>2300771</v>
      </c>
      <c r="F24" s="129">
        <v>0</v>
      </c>
    </row>
    <row r="25" spans="1:6">
      <c r="A25" s="131" t="s">
        <v>50</v>
      </c>
      <c r="B25" s="133" t="s">
        <v>58</v>
      </c>
      <c r="C25" s="129">
        <v>7002053</v>
      </c>
      <c r="D25" s="129">
        <v>1430635</v>
      </c>
      <c r="E25" s="129">
        <v>5571418</v>
      </c>
      <c r="F25" s="129">
        <v>0</v>
      </c>
    </row>
    <row r="26" spans="1:6">
      <c r="A26" s="131" t="s">
        <v>51</v>
      </c>
      <c r="B26" s="133" t="s">
        <v>60</v>
      </c>
      <c r="C26" s="129">
        <v>4257361</v>
      </c>
      <c r="D26" s="129">
        <v>780180</v>
      </c>
      <c r="E26" s="129">
        <v>3477181</v>
      </c>
      <c r="F26" s="129">
        <v>0</v>
      </c>
    </row>
    <row r="27" spans="1:6">
      <c r="A27" s="131" t="s">
        <v>52</v>
      </c>
      <c r="B27" s="134" t="s">
        <v>62</v>
      </c>
      <c r="C27" s="129">
        <v>3591484</v>
      </c>
      <c r="D27" s="129">
        <v>775830</v>
      </c>
      <c r="E27" s="129">
        <v>2815654</v>
      </c>
      <c r="F27" s="129">
        <v>0</v>
      </c>
    </row>
    <row r="28" spans="1:6">
      <c r="A28" s="131" t="s">
        <v>53</v>
      </c>
      <c r="B28" s="134" t="s">
        <v>61</v>
      </c>
      <c r="C28" s="129">
        <v>2084945</v>
      </c>
      <c r="D28" s="129">
        <v>272875</v>
      </c>
      <c r="E28" s="129">
        <v>1812070</v>
      </c>
      <c r="F28" s="129">
        <v>0</v>
      </c>
    </row>
    <row r="29" spans="1:6">
      <c r="A29" s="131" t="s">
        <v>54</v>
      </c>
      <c r="B29" s="134" t="s">
        <v>59</v>
      </c>
      <c r="C29" s="129">
        <v>5253105</v>
      </c>
      <c r="D29" s="129">
        <v>1143560</v>
      </c>
      <c r="E29" s="129">
        <v>4109545</v>
      </c>
      <c r="F29" s="129">
        <v>0</v>
      </c>
    </row>
    <row r="30" spans="1:6">
      <c r="A30" s="135"/>
      <c r="B30" s="136" t="s">
        <v>32</v>
      </c>
      <c r="C30" s="137">
        <f>SUM(C8:C29)</f>
        <v>618754372.80999994</v>
      </c>
      <c r="D30" s="137">
        <f>SUM(D8:D29)</f>
        <v>88022648</v>
      </c>
      <c r="E30" s="137">
        <f t="shared" ref="E30:F30" si="0">SUM(E8:E29)</f>
        <v>419220433.81</v>
      </c>
      <c r="F30" s="137">
        <f t="shared" si="0"/>
        <v>111511291</v>
      </c>
    </row>
    <row r="31" spans="1:6" s="17" customFormat="1">
      <c r="A31" s="130"/>
      <c r="B31" s="105"/>
      <c r="C31" s="138"/>
      <c r="D31" s="106"/>
      <c r="E31" s="106"/>
      <c r="F31" s="106"/>
    </row>
    <row r="32" spans="1:6" s="17" customFormat="1">
      <c r="A32" s="130"/>
      <c r="B32" s="105"/>
      <c r="C32" s="138">
        <f>SUM(D30:F30)</f>
        <v>618754372.80999994</v>
      </c>
      <c r="D32" s="105"/>
      <c r="E32" s="106"/>
      <c r="F32" s="106"/>
    </row>
    <row r="33" spans="1:6" s="17" customFormat="1">
      <c r="A33" s="130"/>
      <c r="B33" s="105"/>
      <c r="C33" s="138"/>
      <c r="D33" s="105"/>
      <c r="E33" s="106"/>
      <c r="F33" s="106"/>
    </row>
    <row r="34" spans="1:6" ht="12" customHeight="1">
      <c r="A34" s="130"/>
      <c r="C34" s="107"/>
      <c r="E34" s="106"/>
    </row>
    <row r="35" spans="1:6">
      <c r="A35" s="130"/>
      <c r="C35" s="106"/>
    </row>
    <row r="36" spans="1:6" ht="15.75">
      <c r="A36" s="130"/>
      <c r="B36" s="139"/>
    </row>
    <row r="37" spans="1:6" ht="15.75">
      <c r="A37" s="130"/>
      <c r="B37" s="140"/>
    </row>
    <row r="38" spans="1:6">
      <c r="A38" s="130"/>
    </row>
    <row r="39" spans="1:6">
      <c r="A39" s="130"/>
    </row>
    <row r="40" spans="1:6">
      <c r="A40" s="130"/>
    </row>
    <row r="41" spans="1:6">
      <c r="A41" s="130"/>
    </row>
    <row r="42" spans="1:6">
      <c r="A42" s="130"/>
    </row>
    <row r="43" spans="1:6">
      <c r="A43" s="130"/>
    </row>
    <row r="44" spans="1:6">
      <c r="A44" s="130"/>
    </row>
    <row r="45" spans="1:6">
      <c r="A45" s="130"/>
    </row>
    <row r="46" spans="1:6">
      <c r="A46" s="130"/>
    </row>
    <row r="47" spans="1:6">
      <c r="A47" s="130"/>
    </row>
    <row r="48" spans="1:6">
      <c r="A48" s="130"/>
    </row>
    <row r="49" spans="1:1">
      <c r="A49" s="130"/>
    </row>
    <row r="50" spans="1:1">
      <c r="A50" s="130"/>
    </row>
    <row r="51" spans="1:1">
      <c r="A51" s="130"/>
    </row>
    <row r="52" spans="1:1">
      <c r="A52" s="130"/>
    </row>
    <row r="53" spans="1:1">
      <c r="A53" s="130"/>
    </row>
    <row r="54" spans="1:1">
      <c r="A54" s="130"/>
    </row>
    <row r="55" spans="1:1">
      <c r="A55" s="130"/>
    </row>
    <row r="56" spans="1:1">
      <c r="A56" s="130"/>
    </row>
    <row r="57" spans="1:1">
      <c r="A57" s="130"/>
    </row>
    <row r="58" spans="1:1">
      <c r="A58" s="130"/>
    </row>
    <row r="59" spans="1:1">
      <c r="A59" s="130"/>
    </row>
    <row r="60" spans="1:1">
      <c r="A60" s="130"/>
    </row>
    <row r="61" spans="1:1">
      <c r="A61" s="130"/>
    </row>
    <row r="62" spans="1:1">
      <c r="A62" s="130"/>
    </row>
    <row r="63" spans="1:1">
      <c r="A63" s="130"/>
    </row>
  </sheetData>
  <mergeCells count="3">
    <mergeCell ref="A2:F2"/>
    <mergeCell ref="C6:C7"/>
    <mergeCell ref="D6:F6"/>
  </mergeCells>
  <pageMargins left="1.1811023622047245" right="0.47244094488188981" top="0.31496062992125984" bottom="0.35433070866141736" header="0.51181102362204722" footer="0.51181102362204722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workbookViewId="0"/>
  </sheetViews>
  <sheetFormatPr defaultRowHeight="12.75"/>
  <cols>
    <col min="2" max="2" width="25.28515625" bestFit="1" customWidth="1"/>
    <col min="3" max="3" width="54.140625" customWidth="1"/>
    <col min="5" max="5" width="10" bestFit="1" customWidth="1"/>
    <col min="6" max="6" width="11" bestFit="1" customWidth="1"/>
    <col min="7" max="7" width="9.85546875" bestFit="1" customWidth="1"/>
    <col min="8" max="8" width="11.42578125" bestFit="1" customWidth="1"/>
    <col min="9" max="9" width="8.85546875" bestFit="1" customWidth="1"/>
    <col min="10" max="10" width="11.42578125" bestFit="1" customWidth="1"/>
  </cols>
  <sheetData>
    <row r="1" spans="1:9" s="105" customFormat="1" ht="15">
      <c r="A1" s="168"/>
      <c r="B1" s="168"/>
      <c r="C1" s="169" t="s">
        <v>161</v>
      </c>
      <c r="D1" s="168"/>
      <c r="E1" s="168"/>
    </row>
    <row r="2" spans="1:9" s="105" customFormat="1" ht="25.5" customHeight="1">
      <c r="B2" s="170"/>
      <c r="C2" s="171" t="s">
        <v>163</v>
      </c>
      <c r="D2" s="170"/>
      <c r="E2" s="170"/>
      <c r="F2" s="170"/>
    </row>
    <row r="3" spans="1:9" s="105" customFormat="1" ht="15">
      <c r="A3" s="168"/>
      <c r="B3" s="168"/>
      <c r="C3" s="169" t="s">
        <v>164</v>
      </c>
      <c r="D3" s="168"/>
      <c r="E3" s="168"/>
    </row>
    <row r="4" spans="1:9" s="105" customFormat="1" ht="15">
      <c r="A4" s="172" t="s">
        <v>165</v>
      </c>
      <c r="B4" s="168"/>
      <c r="C4" s="169"/>
      <c r="D4" s="168"/>
      <c r="E4" s="168"/>
    </row>
    <row r="5" spans="1:9" s="105" customFormat="1" ht="15">
      <c r="A5" s="168"/>
      <c r="B5" s="168"/>
      <c r="C5" s="169"/>
      <c r="D5" s="168"/>
      <c r="E5" s="168"/>
    </row>
    <row r="6" spans="1:9">
      <c r="A6" s="152" t="s">
        <v>33</v>
      </c>
      <c r="B6" s="152" t="s">
        <v>66</v>
      </c>
      <c r="C6" s="152" t="s">
        <v>72</v>
      </c>
    </row>
    <row r="7" spans="1:9" ht="25.5">
      <c r="A7" s="179" t="s">
        <v>35</v>
      </c>
      <c r="B7" s="181" t="s">
        <v>29</v>
      </c>
      <c r="C7" s="157" t="s">
        <v>107</v>
      </c>
    </row>
    <row r="8" spans="1:9" ht="25.5">
      <c r="A8" s="179"/>
      <c r="B8" s="181"/>
      <c r="C8" s="155" t="s">
        <v>100</v>
      </c>
    </row>
    <row r="9" spans="1:9">
      <c r="A9" s="179"/>
      <c r="B9" s="181"/>
      <c r="C9" s="155" t="s">
        <v>98</v>
      </c>
      <c r="E9" s="15"/>
    </row>
    <row r="10" spans="1:9" s="154" customFormat="1">
      <c r="A10" s="183"/>
      <c r="B10" s="185"/>
      <c r="C10" s="156" t="s">
        <v>101</v>
      </c>
      <c r="E10" s="15"/>
      <c r="I10" s="15"/>
    </row>
    <row r="11" spans="1:9" s="154" customFormat="1">
      <c r="A11" s="180"/>
      <c r="B11" s="182"/>
      <c r="C11" s="156" t="s">
        <v>130</v>
      </c>
      <c r="E11" s="15"/>
      <c r="I11" s="15"/>
    </row>
    <row r="12" spans="1:9" s="154" customFormat="1">
      <c r="A12" s="184"/>
      <c r="B12" s="186"/>
      <c r="C12" s="156" t="s">
        <v>99</v>
      </c>
      <c r="E12" s="15"/>
      <c r="I12" s="15"/>
    </row>
    <row r="13" spans="1:9" s="154" customFormat="1" ht="25.5">
      <c r="A13" s="184"/>
      <c r="B13" s="186"/>
      <c r="C13" s="156" t="s">
        <v>102</v>
      </c>
      <c r="E13" s="15"/>
    </row>
    <row r="14" spans="1:9" s="154" customFormat="1" ht="38.25">
      <c r="A14" s="184"/>
      <c r="B14" s="186"/>
      <c r="C14" s="155" t="s">
        <v>108</v>
      </c>
      <c r="E14" s="15"/>
    </row>
    <row r="15" spans="1:9" s="154" customFormat="1" ht="25.5">
      <c r="A15" s="184"/>
      <c r="B15" s="186"/>
      <c r="C15" s="155" t="s">
        <v>106</v>
      </c>
      <c r="E15" s="15"/>
    </row>
    <row r="16" spans="1:9">
      <c r="A16" s="179" t="s">
        <v>36</v>
      </c>
      <c r="B16" s="181" t="s">
        <v>30</v>
      </c>
      <c r="C16" s="157" t="s">
        <v>73</v>
      </c>
    </row>
    <row r="17" spans="1:6">
      <c r="A17" s="179"/>
      <c r="B17" s="181"/>
      <c r="C17" s="155" t="s">
        <v>74</v>
      </c>
      <c r="F17" s="15"/>
    </row>
    <row r="18" spans="1:6">
      <c r="A18" s="179"/>
      <c r="B18" s="181"/>
      <c r="C18" s="155" t="s">
        <v>104</v>
      </c>
    </row>
    <row r="19" spans="1:6" s="154" customFormat="1">
      <c r="A19" s="184"/>
      <c r="B19" s="186"/>
      <c r="C19" s="155" t="s">
        <v>103</v>
      </c>
    </row>
    <row r="20" spans="1:6">
      <c r="A20" s="179"/>
      <c r="B20" s="181"/>
      <c r="C20" s="155" t="s">
        <v>75</v>
      </c>
    </row>
    <row r="21" spans="1:6">
      <c r="A21" s="179"/>
      <c r="B21" s="181"/>
      <c r="C21" s="155" t="s">
        <v>129</v>
      </c>
    </row>
    <row r="22" spans="1:6">
      <c r="A22" s="179"/>
      <c r="B22" s="181"/>
      <c r="C22" s="158" t="s">
        <v>105</v>
      </c>
    </row>
    <row r="23" spans="1:6">
      <c r="A23" s="179" t="s">
        <v>37</v>
      </c>
      <c r="B23" s="181" t="s">
        <v>28</v>
      </c>
      <c r="C23" s="157" t="s">
        <v>76</v>
      </c>
    </row>
    <row r="24" spans="1:6" ht="12.75" customHeight="1">
      <c r="A24" s="179"/>
      <c r="B24" s="181"/>
      <c r="C24" s="155" t="s">
        <v>77</v>
      </c>
    </row>
    <row r="25" spans="1:6" ht="24" customHeight="1">
      <c r="A25" s="179"/>
      <c r="B25" s="181"/>
      <c r="C25" s="155" t="s">
        <v>109</v>
      </c>
    </row>
    <row r="26" spans="1:6">
      <c r="A26" s="179"/>
      <c r="B26" s="181"/>
      <c r="C26" s="155" t="s">
        <v>110</v>
      </c>
    </row>
    <row r="27" spans="1:6">
      <c r="A27" s="179"/>
      <c r="B27" s="181"/>
      <c r="C27" s="155" t="s">
        <v>112</v>
      </c>
    </row>
    <row r="28" spans="1:6">
      <c r="A28" s="179"/>
      <c r="B28" s="181"/>
      <c r="C28" s="155" t="s">
        <v>111</v>
      </c>
    </row>
    <row r="29" spans="1:6" ht="12.75" customHeight="1">
      <c r="A29" s="179"/>
      <c r="B29" s="181"/>
      <c r="C29" s="155" t="s">
        <v>114</v>
      </c>
    </row>
    <row r="30" spans="1:6">
      <c r="A30" s="179" t="s">
        <v>38</v>
      </c>
      <c r="B30" s="181" t="s">
        <v>9</v>
      </c>
      <c r="C30" s="157" t="s">
        <v>131</v>
      </c>
    </row>
    <row r="31" spans="1:6">
      <c r="A31" s="179"/>
      <c r="B31" s="181"/>
      <c r="C31" s="155" t="s">
        <v>132</v>
      </c>
    </row>
    <row r="32" spans="1:6" s="154" customFormat="1">
      <c r="A32" s="180"/>
      <c r="B32" s="182"/>
      <c r="C32" s="155" t="s">
        <v>133</v>
      </c>
    </row>
    <row r="33" spans="1:3">
      <c r="A33" s="179"/>
      <c r="B33" s="181"/>
      <c r="C33" s="155" t="s">
        <v>134</v>
      </c>
    </row>
    <row r="34" spans="1:3">
      <c r="A34" s="179"/>
      <c r="B34" s="181"/>
      <c r="C34" s="158" t="s">
        <v>135</v>
      </c>
    </row>
    <row r="35" spans="1:3" ht="25.5">
      <c r="A35" s="179" t="s">
        <v>39</v>
      </c>
      <c r="B35" s="181" t="s">
        <v>5</v>
      </c>
      <c r="C35" s="157" t="s">
        <v>113</v>
      </c>
    </row>
    <row r="36" spans="1:3">
      <c r="A36" s="179"/>
      <c r="B36" s="181"/>
      <c r="C36" s="158" t="s">
        <v>115</v>
      </c>
    </row>
    <row r="37" spans="1:3">
      <c r="A37" s="179" t="s">
        <v>40</v>
      </c>
      <c r="B37" s="181" t="s">
        <v>6</v>
      </c>
      <c r="C37" s="157" t="s">
        <v>136</v>
      </c>
    </row>
    <row r="38" spans="1:3">
      <c r="A38" s="179"/>
      <c r="B38" s="181"/>
      <c r="C38" s="155" t="s">
        <v>137</v>
      </c>
    </row>
    <row r="39" spans="1:3" s="154" customFormat="1">
      <c r="A39" s="180"/>
      <c r="B39" s="182"/>
      <c r="C39" s="155" t="s">
        <v>138</v>
      </c>
    </row>
    <row r="40" spans="1:3" s="154" customFormat="1">
      <c r="A40" s="180"/>
      <c r="B40" s="182"/>
      <c r="C40" s="155" t="s">
        <v>139</v>
      </c>
    </row>
    <row r="41" spans="1:3" s="154" customFormat="1">
      <c r="A41" s="180"/>
      <c r="B41" s="182"/>
      <c r="C41" s="155" t="s">
        <v>140</v>
      </c>
    </row>
    <row r="42" spans="1:3">
      <c r="A42" s="179"/>
      <c r="B42" s="181"/>
      <c r="C42" s="155" t="s">
        <v>141</v>
      </c>
    </row>
    <row r="43" spans="1:3">
      <c r="A43" s="179" t="s">
        <v>41</v>
      </c>
      <c r="B43" s="181" t="s">
        <v>71</v>
      </c>
      <c r="C43" s="157" t="s">
        <v>142</v>
      </c>
    </row>
    <row r="44" spans="1:3" ht="25.5">
      <c r="A44" s="179"/>
      <c r="B44" s="181"/>
      <c r="C44" s="164" t="s">
        <v>160</v>
      </c>
    </row>
    <row r="45" spans="1:3">
      <c r="A45" s="179"/>
      <c r="B45" s="181"/>
      <c r="C45" s="155" t="s">
        <v>143</v>
      </c>
    </row>
    <row r="46" spans="1:3" ht="25.5">
      <c r="A46" s="179"/>
      <c r="B46" s="181"/>
      <c r="C46" s="164" t="s">
        <v>159</v>
      </c>
    </row>
    <row r="47" spans="1:3" ht="25.5">
      <c r="A47" s="179"/>
      <c r="B47" s="181"/>
      <c r="C47" s="155" t="s">
        <v>144</v>
      </c>
    </row>
    <row r="48" spans="1:3" s="154" customFormat="1" ht="51">
      <c r="A48" s="180"/>
      <c r="B48" s="182"/>
      <c r="C48" s="160" t="s">
        <v>145</v>
      </c>
    </row>
    <row r="49" spans="1:3" s="154" customFormat="1">
      <c r="A49" s="180"/>
      <c r="B49" s="182"/>
      <c r="C49" s="160" t="s">
        <v>146</v>
      </c>
    </row>
    <row r="50" spans="1:3" s="154" customFormat="1">
      <c r="A50" s="180"/>
      <c r="B50" s="182"/>
      <c r="C50" s="155" t="s">
        <v>148</v>
      </c>
    </row>
    <row r="51" spans="1:3" ht="25.5">
      <c r="A51" s="179"/>
      <c r="B51" s="181"/>
      <c r="C51" s="155" t="s">
        <v>149</v>
      </c>
    </row>
    <row r="52" spans="1:3">
      <c r="A52" s="179"/>
      <c r="B52" s="181"/>
      <c r="C52" s="155" t="s">
        <v>150</v>
      </c>
    </row>
    <row r="53" spans="1:3" ht="15" customHeight="1">
      <c r="A53" s="179"/>
      <c r="B53" s="181"/>
      <c r="C53" s="161" t="s">
        <v>151</v>
      </c>
    </row>
    <row r="54" spans="1:3">
      <c r="A54" s="179" t="s">
        <v>42</v>
      </c>
      <c r="B54" s="181" t="s">
        <v>8</v>
      </c>
      <c r="C54" s="162" t="s">
        <v>152</v>
      </c>
    </row>
    <row r="55" spans="1:3" ht="25.5">
      <c r="A55" s="179"/>
      <c r="B55" s="181"/>
      <c r="C55" s="158" t="s">
        <v>153</v>
      </c>
    </row>
    <row r="56" spans="1:3">
      <c r="A56" s="180" t="s">
        <v>55</v>
      </c>
      <c r="B56" s="182" t="s">
        <v>10</v>
      </c>
      <c r="C56" s="162" t="s">
        <v>154</v>
      </c>
    </row>
    <row r="57" spans="1:3" s="154" customFormat="1">
      <c r="A57" s="180"/>
      <c r="B57" s="182"/>
      <c r="C57" s="163" t="s">
        <v>155</v>
      </c>
    </row>
    <row r="58" spans="1:3" s="154" customFormat="1">
      <c r="A58" s="180"/>
      <c r="B58" s="182"/>
      <c r="C58" s="163" t="s">
        <v>156</v>
      </c>
    </row>
    <row r="59" spans="1:3" s="154" customFormat="1">
      <c r="A59" s="180"/>
      <c r="B59" s="182"/>
      <c r="C59" s="163" t="s">
        <v>157</v>
      </c>
    </row>
    <row r="60" spans="1:3" s="154" customFormat="1">
      <c r="A60" s="180"/>
      <c r="B60" s="182"/>
      <c r="C60" s="158" t="s">
        <v>158</v>
      </c>
    </row>
    <row r="61" spans="1:3" ht="12.95" customHeight="1">
      <c r="A61" s="180" t="s">
        <v>43</v>
      </c>
      <c r="B61" s="182" t="s">
        <v>64</v>
      </c>
      <c r="C61" s="157" t="s">
        <v>78</v>
      </c>
    </row>
    <row r="62" spans="1:3" ht="12.95" customHeight="1">
      <c r="A62" s="180"/>
      <c r="B62" s="182"/>
      <c r="C62" s="155" t="s">
        <v>116</v>
      </c>
    </row>
    <row r="63" spans="1:3" ht="12.95" customHeight="1">
      <c r="A63" s="180"/>
      <c r="B63" s="182"/>
      <c r="C63" s="155" t="s">
        <v>117</v>
      </c>
    </row>
    <row r="64" spans="1:3" ht="12.95" customHeight="1">
      <c r="A64" s="180"/>
      <c r="B64" s="182"/>
      <c r="C64" s="158" t="s">
        <v>79</v>
      </c>
    </row>
    <row r="65" spans="1:3" ht="12.95" customHeight="1">
      <c r="A65" s="180" t="s">
        <v>44</v>
      </c>
      <c r="B65" s="182" t="s">
        <v>63</v>
      </c>
      <c r="C65" s="157" t="s">
        <v>80</v>
      </c>
    </row>
    <row r="66" spans="1:3" ht="12.95" customHeight="1">
      <c r="A66" s="180"/>
      <c r="B66" s="182"/>
      <c r="C66" s="155" t="s">
        <v>118</v>
      </c>
    </row>
    <row r="67" spans="1:3" ht="12.95" customHeight="1">
      <c r="A67" s="180"/>
      <c r="B67" s="182"/>
      <c r="C67" s="155" t="s">
        <v>119</v>
      </c>
    </row>
    <row r="68" spans="1:3" s="154" customFormat="1" ht="12.95" customHeight="1">
      <c r="A68" s="180"/>
      <c r="B68" s="182"/>
      <c r="C68" s="166" t="s">
        <v>147</v>
      </c>
    </row>
    <row r="69" spans="1:3" ht="12.95" customHeight="1">
      <c r="A69" s="180"/>
      <c r="B69" s="182"/>
      <c r="C69" s="158" t="s">
        <v>81</v>
      </c>
    </row>
    <row r="70" spans="1:3" ht="12.95" customHeight="1">
      <c r="A70" s="180" t="s">
        <v>45</v>
      </c>
      <c r="B70" s="182" t="s">
        <v>57</v>
      </c>
      <c r="C70" s="157" t="s">
        <v>82</v>
      </c>
    </row>
    <row r="71" spans="1:3" ht="12.95" customHeight="1">
      <c r="A71" s="180"/>
      <c r="B71" s="182"/>
      <c r="C71" s="155" t="s">
        <v>120</v>
      </c>
    </row>
    <row r="72" spans="1:3" ht="12.95" customHeight="1">
      <c r="A72" s="180"/>
      <c r="B72" s="182"/>
      <c r="C72" s="155" t="s">
        <v>121</v>
      </c>
    </row>
    <row r="73" spans="1:3" ht="12.95" customHeight="1">
      <c r="A73" s="180"/>
      <c r="B73" s="182"/>
      <c r="C73" s="158" t="s">
        <v>83</v>
      </c>
    </row>
    <row r="74" spans="1:3" ht="12.95" customHeight="1">
      <c r="A74" s="180" t="s">
        <v>56</v>
      </c>
      <c r="B74" s="182" t="s">
        <v>58</v>
      </c>
      <c r="C74" s="157" t="s">
        <v>84</v>
      </c>
    </row>
    <row r="75" spans="1:3" ht="12.95" customHeight="1">
      <c r="A75" s="180"/>
      <c r="B75" s="182"/>
      <c r="C75" s="155" t="s">
        <v>122</v>
      </c>
    </row>
    <row r="76" spans="1:3" ht="12.95" customHeight="1">
      <c r="A76" s="180"/>
      <c r="B76" s="182"/>
      <c r="C76" s="155" t="s">
        <v>119</v>
      </c>
    </row>
    <row r="77" spans="1:3" ht="12.95" customHeight="1">
      <c r="A77" s="180"/>
      <c r="B77" s="182"/>
      <c r="C77" s="158" t="s">
        <v>85</v>
      </c>
    </row>
    <row r="78" spans="1:3" ht="12.95" customHeight="1">
      <c r="A78" s="180" t="s">
        <v>46</v>
      </c>
      <c r="B78" s="182" t="s">
        <v>60</v>
      </c>
      <c r="C78" s="157" t="s">
        <v>86</v>
      </c>
    </row>
    <row r="79" spans="1:3" ht="12.95" customHeight="1">
      <c r="A79" s="180"/>
      <c r="B79" s="182"/>
      <c r="C79" s="155" t="s">
        <v>123</v>
      </c>
    </row>
    <row r="80" spans="1:3" ht="12.95" customHeight="1">
      <c r="A80" s="180"/>
      <c r="B80" s="182"/>
      <c r="C80" s="155" t="s">
        <v>117</v>
      </c>
    </row>
    <row r="81" spans="1:3" ht="12.95" customHeight="1">
      <c r="A81" s="180"/>
      <c r="B81" s="182"/>
      <c r="C81" s="158" t="s">
        <v>87</v>
      </c>
    </row>
    <row r="82" spans="1:3" ht="12.95" customHeight="1">
      <c r="A82" s="180" t="s">
        <v>47</v>
      </c>
      <c r="B82" s="182" t="s">
        <v>62</v>
      </c>
      <c r="C82" s="157" t="s">
        <v>88</v>
      </c>
    </row>
    <row r="83" spans="1:3" ht="12.95" customHeight="1">
      <c r="A83" s="180"/>
      <c r="B83" s="182"/>
      <c r="C83" s="155" t="s">
        <v>124</v>
      </c>
    </row>
    <row r="84" spans="1:3" ht="12.95" customHeight="1">
      <c r="A84" s="180"/>
      <c r="B84" s="182"/>
      <c r="C84" s="155" t="s">
        <v>117</v>
      </c>
    </row>
    <row r="85" spans="1:3" ht="12.95" customHeight="1">
      <c r="A85" s="180"/>
      <c r="B85" s="182"/>
      <c r="C85" s="158" t="s">
        <v>89</v>
      </c>
    </row>
    <row r="86" spans="1:3">
      <c r="A86" s="180" t="s">
        <v>48</v>
      </c>
      <c r="B86" s="182" t="s">
        <v>61</v>
      </c>
      <c r="C86" s="157" t="s">
        <v>90</v>
      </c>
    </row>
    <row r="87" spans="1:3">
      <c r="A87" s="180"/>
      <c r="B87" s="182"/>
      <c r="C87" s="155" t="s">
        <v>125</v>
      </c>
    </row>
    <row r="88" spans="1:3">
      <c r="A88" s="180"/>
      <c r="B88" s="182"/>
      <c r="C88" s="155" t="s">
        <v>121</v>
      </c>
    </row>
    <row r="89" spans="1:3">
      <c r="A89" s="180"/>
      <c r="B89" s="182"/>
      <c r="C89" s="158" t="s">
        <v>91</v>
      </c>
    </row>
    <row r="90" spans="1:3">
      <c r="A90" s="180" t="s">
        <v>49</v>
      </c>
      <c r="B90" s="182" t="s">
        <v>59</v>
      </c>
      <c r="C90" s="157" t="s">
        <v>92</v>
      </c>
    </row>
    <row r="91" spans="1:3">
      <c r="A91" s="180"/>
      <c r="B91" s="182"/>
      <c r="C91" s="155" t="s">
        <v>126</v>
      </c>
    </row>
    <row r="92" spans="1:3">
      <c r="A92" s="180"/>
      <c r="B92" s="182"/>
      <c r="C92" s="155" t="s">
        <v>127</v>
      </c>
    </row>
    <row r="93" spans="1:3">
      <c r="A93" s="180"/>
      <c r="B93" s="182"/>
      <c r="C93" s="158" t="s">
        <v>128</v>
      </c>
    </row>
  </sheetData>
  <mergeCells count="34">
    <mergeCell ref="A37:A42"/>
    <mergeCell ref="B37:B42"/>
    <mergeCell ref="A86:A89"/>
    <mergeCell ref="A56:A60"/>
    <mergeCell ref="B56:B60"/>
    <mergeCell ref="A43:A53"/>
    <mergeCell ref="B43:B53"/>
    <mergeCell ref="A54:A55"/>
    <mergeCell ref="B54:B55"/>
    <mergeCell ref="A90:A93"/>
    <mergeCell ref="B61:B64"/>
    <mergeCell ref="B65:B69"/>
    <mergeCell ref="B70:B73"/>
    <mergeCell ref="B74:B77"/>
    <mergeCell ref="B78:B81"/>
    <mergeCell ref="B82:B85"/>
    <mergeCell ref="B86:B89"/>
    <mergeCell ref="B90:B93"/>
    <mergeCell ref="A74:A77"/>
    <mergeCell ref="A78:A81"/>
    <mergeCell ref="A82:A85"/>
    <mergeCell ref="A61:A64"/>
    <mergeCell ref="A65:A69"/>
    <mergeCell ref="A70:A73"/>
    <mergeCell ref="A30:A34"/>
    <mergeCell ref="B30:B34"/>
    <mergeCell ref="A35:A36"/>
    <mergeCell ref="B35:B36"/>
    <mergeCell ref="A7:A15"/>
    <mergeCell ref="B7:B15"/>
    <mergeCell ref="A16:A22"/>
    <mergeCell ref="B16:B22"/>
    <mergeCell ref="A23:A29"/>
    <mergeCell ref="B23:B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Sheet2</vt:lpstr>
      <vt:lpstr>Sheet1</vt:lpstr>
      <vt:lpstr>Lisa 1</vt:lpstr>
      <vt:lpstr>Lisa 2</vt:lpstr>
    </vt:vector>
  </TitlesOfParts>
  <Company>Tallinna Linnakantselei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valler</dc:creator>
  <cp:lastModifiedBy>Maarja Valler</cp:lastModifiedBy>
  <cp:lastPrinted>2019-06-13T09:03:40Z</cp:lastPrinted>
  <dcterms:created xsi:type="dcterms:W3CDTF">2011-11-17T06:19:29Z</dcterms:created>
  <dcterms:modified xsi:type="dcterms:W3CDTF">2020-07-13T14:18:32Z</dcterms:modified>
</cp:coreProperties>
</file>